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U:\Desktop\Tarif\"/>
    </mc:Choice>
  </mc:AlternateContent>
  <xr:revisionPtr revIDLastSave="0" documentId="13_ncr:1_{E2E89B03-D32C-4C2F-87D2-DF07EEAF651D}" xr6:coauthVersionLast="36" xr6:coauthVersionMax="36" xr10:uidLastSave="{00000000-0000-0000-0000-000000000000}"/>
  <workbookProtection workbookAlgorithmName="SHA-512" workbookHashValue="BIVhlOABDBkxq+fF2922o2xNbLQ9Va8r03p86CfPe5vM2Jh0n1MELbYb9zHobAg1F2Yl4HUAH4RRuRZxYUNM0w==" workbookSaltValue="niDxQXvkM/aLC7o9LRxnEg==" workbookSpinCount="100000" lockStructure="1"/>
  <bookViews>
    <workbookView xWindow="540" yWindow="500" windowWidth="27720" windowHeight="17510" tabRatio="760" firstSheet="1" activeTab="3" xr2:uid="{7CD1E809-9DBF-0545-80B2-682BD7B25EC0}"/>
  </bookViews>
  <sheets>
    <sheet name="0) Legende" sheetId="17" r:id="rId1"/>
    <sheet name="1) Dateneingabe" sheetId="1" r:id="rId2"/>
    <sheet name="2a) AVR Caritas" sheetId="13" r:id="rId3"/>
    <sheet name="2b) TVÖD" sheetId="3" r:id="rId4"/>
    <sheet name="2c) DRK" sheetId="14" r:id="rId5"/>
    <sheet name="2d) betriebliches Entgeltniveau" sheetId="16" r:id="rId6"/>
    <sheet name="3) Vergleichsübersicht" sheetId="12" r:id="rId7"/>
    <sheet name="Versionsübersicht" sheetId="18" state="hidden" r:id="rId8"/>
    <sheet name="Datenquelle" sheetId="9" state="hidden" r:id="rId9"/>
    <sheet name="ToDo" sheetId="15" state="hidden" r:id="rId10"/>
  </sheets>
  <definedNames>
    <definedName name="_xlnm.Print_Area" localSheetId="1">'1) Dateneingabe'!$A$1:$N$109</definedName>
    <definedName name="_xlnm.Print_Area" localSheetId="2">'2a) AVR Caritas'!$A$1:$Q$108</definedName>
    <definedName name="_xlnm.Print_Area" localSheetId="3">'2b) TVÖD'!$A$1:$Q$108</definedName>
    <definedName name="_xlnm.Print_Area" localSheetId="4">'2c) DRK'!$A$1:$Q$108</definedName>
    <definedName name="_xlnm.Print_Area" localSheetId="5">'2d) betriebliches Entgeltniveau'!$A$1:$H$108</definedName>
    <definedName name="_xlnm.Print_Area" localSheetId="6">'3) Vergleichsübersicht'!$A$1:$N$113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9" i="12" l="1"/>
  <c r="H108" i="12"/>
  <c r="H107" i="12"/>
  <c r="H9" i="12" l="1"/>
  <c r="H10" i="12"/>
  <c r="H11" i="12"/>
  <c r="H12" i="12"/>
  <c r="H13" i="12"/>
  <c r="H14" i="12"/>
  <c r="H15" i="12"/>
  <c r="H16" i="12"/>
  <c r="H17" i="12"/>
  <c r="H18" i="12"/>
  <c r="H19" i="12"/>
  <c r="H20" i="12"/>
  <c r="H21" i="12"/>
  <c r="H22" i="12"/>
  <c r="H23" i="12"/>
  <c r="H24" i="12"/>
  <c r="L24" i="12"/>
  <c r="F25" i="12"/>
  <c r="G25" i="12"/>
  <c r="H25" i="12"/>
  <c r="J25" i="12"/>
  <c r="K25" i="12"/>
  <c r="L25" i="12"/>
  <c r="F26" i="12"/>
  <c r="G26" i="12"/>
  <c r="H26" i="12"/>
  <c r="J26" i="12"/>
  <c r="K26" i="12"/>
  <c r="L26" i="12"/>
  <c r="F27" i="12"/>
  <c r="G27" i="12"/>
  <c r="H27" i="12"/>
  <c r="J27" i="12"/>
  <c r="K27" i="12"/>
  <c r="L27" i="12"/>
  <c r="F28" i="12"/>
  <c r="G28" i="12"/>
  <c r="H28" i="12"/>
  <c r="J28" i="12"/>
  <c r="K28" i="12"/>
  <c r="L28" i="12"/>
  <c r="F29" i="12"/>
  <c r="G29" i="12"/>
  <c r="H29" i="12"/>
  <c r="J29" i="12"/>
  <c r="K29" i="12"/>
  <c r="L29" i="12"/>
  <c r="F30" i="12"/>
  <c r="G30" i="12"/>
  <c r="H30" i="12"/>
  <c r="J30" i="12"/>
  <c r="K30" i="12"/>
  <c r="L30" i="12"/>
  <c r="F31" i="12"/>
  <c r="G31" i="12"/>
  <c r="H31" i="12"/>
  <c r="J31" i="12"/>
  <c r="K31" i="12"/>
  <c r="L31" i="12"/>
  <c r="F32" i="12"/>
  <c r="G32" i="12"/>
  <c r="H32" i="12"/>
  <c r="J32" i="12"/>
  <c r="K32" i="12"/>
  <c r="L32" i="12"/>
  <c r="F33" i="12"/>
  <c r="G33" i="12"/>
  <c r="H33" i="12"/>
  <c r="J33" i="12"/>
  <c r="K33" i="12"/>
  <c r="L33" i="12"/>
  <c r="F34" i="12"/>
  <c r="G34" i="12"/>
  <c r="H34" i="12"/>
  <c r="J34" i="12"/>
  <c r="K34" i="12"/>
  <c r="L34" i="12"/>
  <c r="F35" i="12"/>
  <c r="G35" i="12"/>
  <c r="H35" i="12"/>
  <c r="J35" i="12"/>
  <c r="K35" i="12"/>
  <c r="L35" i="12"/>
  <c r="F36" i="12"/>
  <c r="G36" i="12"/>
  <c r="H36" i="12"/>
  <c r="J36" i="12"/>
  <c r="K36" i="12"/>
  <c r="L36" i="12"/>
  <c r="F37" i="12"/>
  <c r="G37" i="12"/>
  <c r="H37" i="12"/>
  <c r="J37" i="12"/>
  <c r="K37" i="12"/>
  <c r="L37" i="12"/>
  <c r="F38" i="12"/>
  <c r="G38" i="12"/>
  <c r="H38" i="12"/>
  <c r="J38" i="12"/>
  <c r="K38" i="12"/>
  <c r="L38" i="12"/>
  <c r="F39" i="12"/>
  <c r="G39" i="12"/>
  <c r="H39" i="12"/>
  <c r="J39" i="12"/>
  <c r="K39" i="12"/>
  <c r="L39" i="12"/>
  <c r="F40" i="12"/>
  <c r="G40" i="12"/>
  <c r="H40" i="12"/>
  <c r="J40" i="12"/>
  <c r="K40" i="12"/>
  <c r="L40" i="12"/>
  <c r="F41" i="12"/>
  <c r="G41" i="12"/>
  <c r="H41" i="12"/>
  <c r="J41" i="12"/>
  <c r="K41" i="12"/>
  <c r="L41" i="12"/>
  <c r="F42" i="12"/>
  <c r="H42" i="12"/>
  <c r="J42" i="12"/>
  <c r="L42" i="12"/>
  <c r="F43" i="12"/>
  <c r="H43" i="12"/>
  <c r="J43" i="12"/>
  <c r="L43" i="12"/>
  <c r="F44" i="12"/>
  <c r="H44" i="12"/>
  <c r="J44" i="12"/>
  <c r="L44" i="12"/>
  <c r="F45" i="12"/>
  <c r="H45" i="12"/>
  <c r="J45" i="12"/>
  <c r="L45" i="12"/>
  <c r="F46" i="12"/>
  <c r="H46" i="12"/>
  <c r="J46" i="12"/>
  <c r="L46" i="12"/>
  <c r="F47" i="12"/>
  <c r="H47" i="12"/>
  <c r="J47" i="12"/>
  <c r="L47" i="12"/>
  <c r="F48" i="12"/>
  <c r="H48" i="12"/>
  <c r="J48" i="12"/>
  <c r="L48" i="12"/>
  <c r="F49" i="12"/>
  <c r="H49" i="12"/>
  <c r="J49" i="12"/>
  <c r="L49" i="12"/>
  <c r="F50" i="12"/>
  <c r="H50" i="12"/>
  <c r="J50" i="12"/>
  <c r="L50" i="12"/>
  <c r="F51" i="12"/>
  <c r="H51" i="12"/>
  <c r="J51" i="12"/>
  <c r="L51" i="12"/>
  <c r="F52" i="12"/>
  <c r="H52" i="12"/>
  <c r="J52" i="12"/>
  <c r="L52" i="12"/>
  <c r="F53" i="12"/>
  <c r="H53" i="12"/>
  <c r="J53" i="12"/>
  <c r="L53" i="12"/>
  <c r="F54" i="12"/>
  <c r="H54" i="12"/>
  <c r="J54" i="12"/>
  <c r="L54" i="12"/>
  <c r="F55" i="12"/>
  <c r="H55" i="12"/>
  <c r="J55" i="12"/>
  <c r="L55" i="12"/>
  <c r="F56" i="12"/>
  <c r="H56" i="12"/>
  <c r="J56" i="12"/>
  <c r="L56" i="12"/>
  <c r="F57" i="12"/>
  <c r="H57" i="12"/>
  <c r="J57" i="12"/>
  <c r="L57" i="12"/>
  <c r="F58" i="12"/>
  <c r="H58" i="12"/>
  <c r="J58" i="12"/>
  <c r="L58" i="12"/>
  <c r="F59" i="12"/>
  <c r="H59" i="12"/>
  <c r="J59" i="12"/>
  <c r="L59" i="12"/>
  <c r="F60" i="12"/>
  <c r="H60" i="12"/>
  <c r="J60" i="12"/>
  <c r="L60" i="12"/>
  <c r="F61" i="12"/>
  <c r="H61" i="12"/>
  <c r="J61" i="12"/>
  <c r="L61" i="12"/>
  <c r="F62" i="12"/>
  <c r="H62" i="12"/>
  <c r="J62" i="12"/>
  <c r="L62" i="12"/>
  <c r="F63" i="12"/>
  <c r="H63" i="12"/>
  <c r="J63" i="12"/>
  <c r="L63" i="12"/>
  <c r="F64" i="12"/>
  <c r="H64" i="12"/>
  <c r="J64" i="12"/>
  <c r="L64" i="12"/>
  <c r="F65" i="12"/>
  <c r="H65" i="12"/>
  <c r="J65" i="12"/>
  <c r="L65" i="12"/>
  <c r="F66" i="12"/>
  <c r="H66" i="12"/>
  <c r="J66" i="12"/>
  <c r="L66" i="12"/>
  <c r="F67" i="12"/>
  <c r="H67" i="12"/>
  <c r="J67" i="12"/>
  <c r="L67" i="12"/>
  <c r="F68" i="12"/>
  <c r="H68" i="12"/>
  <c r="J68" i="12"/>
  <c r="L68" i="12"/>
  <c r="F69" i="12"/>
  <c r="H69" i="12"/>
  <c r="J69" i="12"/>
  <c r="L69" i="12"/>
  <c r="F70" i="12"/>
  <c r="H70" i="12"/>
  <c r="J70" i="12"/>
  <c r="L70" i="12"/>
  <c r="F71" i="12"/>
  <c r="H71" i="12"/>
  <c r="J71" i="12"/>
  <c r="L71" i="12"/>
  <c r="F72" i="12"/>
  <c r="H72" i="12"/>
  <c r="J72" i="12"/>
  <c r="L72" i="12"/>
  <c r="F73" i="12"/>
  <c r="H73" i="12"/>
  <c r="J73" i="12"/>
  <c r="L73" i="12"/>
  <c r="F74" i="12"/>
  <c r="H74" i="12"/>
  <c r="J74" i="12"/>
  <c r="L74" i="12"/>
  <c r="F75" i="12"/>
  <c r="H75" i="12"/>
  <c r="J75" i="12"/>
  <c r="L75" i="12"/>
  <c r="F76" i="12"/>
  <c r="H76" i="12"/>
  <c r="J76" i="12"/>
  <c r="L76" i="12"/>
  <c r="F77" i="12"/>
  <c r="H77" i="12"/>
  <c r="J77" i="12"/>
  <c r="L77" i="12"/>
  <c r="F78" i="12"/>
  <c r="H78" i="12"/>
  <c r="J78" i="12"/>
  <c r="L78" i="12"/>
  <c r="F79" i="12"/>
  <c r="H79" i="12"/>
  <c r="J79" i="12"/>
  <c r="L79" i="12"/>
  <c r="F80" i="12"/>
  <c r="H80" i="12"/>
  <c r="J80" i="12"/>
  <c r="L80" i="12"/>
  <c r="F81" i="12"/>
  <c r="H81" i="12"/>
  <c r="J81" i="12"/>
  <c r="L81" i="12"/>
  <c r="F82" i="12"/>
  <c r="H82" i="12"/>
  <c r="J82" i="12"/>
  <c r="L82" i="12"/>
  <c r="F83" i="12"/>
  <c r="H83" i="12"/>
  <c r="J83" i="12"/>
  <c r="L83" i="12"/>
  <c r="F84" i="12"/>
  <c r="H84" i="12"/>
  <c r="J84" i="12"/>
  <c r="L84" i="12"/>
  <c r="F85" i="12"/>
  <c r="H85" i="12"/>
  <c r="J85" i="12"/>
  <c r="L85" i="12"/>
  <c r="F86" i="12"/>
  <c r="H86" i="12"/>
  <c r="J86" i="12"/>
  <c r="L86" i="12"/>
  <c r="F87" i="12"/>
  <c r="H87" i="12"/>
  <c r="J87" i="12"/>
  <c r="L87" i="12"/>
  <c r="F88" i="12"/>
  <c r="H88" i="12"/>
  <c r="J88" i="12"/>
  <c r="L88" i="12"/>
  <c r="F89" i="12"/>
  <c r="H89" i="12"/>
  <c r="J89" i="12"/>
  <c r="L89" i="12"/>
  <c r="F90" i="12"/>
  <c r="H90" i="12"/>
  <c r="J90" i="12"/>
  <c r="L90" i="12"/>
  <c r="F91" i="12"/>
  <c r="H91" i="12"/>
  <c r="J91" i="12"/>
  <c r="L91" i="12"/>
  <c r="F92" i="12"/>
  <c r="H92" i="12"/>
  <c r="J92" i="12"/>
  <c r="L92" i="12"/>
  <c r="F93" i="12"/>
  <c r="H93" i="12"/>
  <c r="J93" i="12"/>
  <c r="L93" i="12"/>
  <c r="F94" i="12"/>
  <c r="H94" i="12"/>
  <c r="J94" i="12"/>
  <c r="L94" i="12"/>
  <c r="F95" i="12"/>
  <c r="H95" i="12"/>
  <c r="J95" i="12"/>
  <c r="L95" i="12"/>
  <c r="F96" i="12"/>
  <c r="H96" i="12"/>
  <c r="J96" i="12"/>
  <c r="L96" i="12"/>
  <c r="F97" i="12"/>
  <c r="H97" i="12"/>
  <c r="J97" i="12"/>
  <c r="L97" i="12"/>
  <c r="F98" i="12"/>
  <c r="H98" i="12"/>
  <c r="J98" i="12"/>
  <c r="L98" i="12"/>
  <c r="F99" i="12"/>
  <c r="H99" i="12"/>
  <c r="J99" i="12"/>
  <c r="L99" i="12"/>
  <c r="F100" i="12"/>
  <c r="H100" i="12"/>
  <c r="J100" i="12"/>
  <c r="L100" i="12"/>
  <c r="F101" i="12"/>
  <c r="H101" i="12"/>
  <c r="J101" i="12"/>
  <c r="L101" i="12"/>
  <c r="F102" i="12"/>
  <c r="H102" i="12"/>
  <c r="J102" i="12"/>
  <c r="L102" i="12"/>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E106" i="12"/>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4" i="16"/>
  <c r="E6" i="16"/>
  <c r="F6" i="16" s="1"/>
  <c r="H6" i="16" s="1"/>
  <c r="L6" i="12" s="1"/>
  <c r="E7" i="16"/>
  <c r="F7" i="16" s="1"/>
  <c r="H7" i="16" s="1"/>
  <c r="L7" i="12" s="1"/>
  <c r="E8" i="16"/>
  <c r="F8" i="16" s="1"/>
  <c r="H8" i="16" s="1"/>
  <c r="L8" i="12" s="1"/>
  <c r="E9" i="16"/>
  <c r="F9" i="16" s="1"/>
  <c r="H9" i="16" s="1"/>
  <c r="L9" i="12" s="1"/>
  <c r="E10" i="16"/>
  <c r="F10" i="16" s="1"/>
  <c r="H10" i="16" s="1"/>
  <c r="L10" i="12" s="1"/>
  <c r="E11" i="16"/>
  <c r="F11" i="16" s="1"/>
  <c r="H11" i="16" s="1"/>
  <c r="L11" i="12" s="1"/>
  <c r="E12" i="16"/>
  <c r="F12" i="16" s="1"/>
  <c r="H12" i="16" s="1"/>
  <c r="L12" i="12" s="1"/>
  <c r="E13" i="16"/>
  <c r="F13" i="16" s="1"/>
  <c r="H13" i="16" s="1"/>
  <c r="L13" i="12" s="1"/>
  <c r="E14" i="16"/>
  <c r="F14" i="16" s="1"/>
  <c r="H14" i="16" s="1"/>
  <c r="L14" i="12" s="1"/>
  <c r="E15" i="16"/>
  <c r="F15" i="16" s="1"/>
  <c r="H15" i="16" s="1"/>
  <c r="L15" i="12" s="1"/>
  <c r="E16" i="16"/>
  <c r="F16" i="16" s="1"/>
  <c r="H16" i="16" s="1"/>
  <c r="L16" i="12" s="1"/>
  <c r="E17" i="16"/>
  <c r="F17" i="16" s="1"/>
  <c r="H17" i="16" s="1"/>
  <c r="L17" i="12" s="1"/>
  <c r="E18" i="16"/>
  <c r="F18" i="16" s="1"/>
  <c r="H18" i="16" s="1"/>
  <c r="L18" i="12" s="1"/>
  <c r="E19" i="16"/>
  <c r="F19" i="16" s="1"/>
  <c r="H19" i="16" s="1"/>
  <c r="L19" i="12" s="1"/>
  <c r="E20" i="16"/>
  <c r="F20" i="16" s="1"/>
  <c r="H20" i="16" s="1"/>
  <c r="L20" i="12" s="1"/>
  <c r="E21" i="16"/>
  <c r="F21" i="16" s="1"/>
  <c r="H21" i="16" s="1"/>
  <c r="L21" i="12" s="1"/>
  <c r="E22" i="16"/>
  <c r="F22" i="16" s="1"/>
  <c r="H22" i="16" s="1"/>
  <c r="L22" i="12" s="1"/>
  <c r="E23" i="16"/>
  <c r="F23" i="16" s="1"/>
  <c r="H23" i="16" s="1"/>
  <c r="L23" i="12" s="1"/>
  <c r="E24" i="16"/>
  <c r="F24" i="16" s="1"/>
  <c r="H24" i="16" s="1"/>
  <c r="E25" i="16"/>
  <c r="F25" i="16" s="1"/>
  <c r="H25" i="16" s="1"/>
  <c r="E26" i="16"/>
  <c r="F26" i="16" s="1"/>
  <c r="H26" i="16" s="1"/>
  <c r="E27" i="16"/>
  <c r="F27" i="16" s="1"/>
  <c r="H27" i="16" s="1"/>
  <c r="E28" i="16"/>
  <c r="F28" i="16" s="1"/>
  <c r="H28" i="16" s="1"/>
  <c r="E29" i="16"/>
  <c r="F29" i="16" s="1"/>
  <c r="H29" i="16" s="1"/>
  <c r="E30" i="16"/>
  <c r="F30" i="16" s="1"/>
  <c r="H30" i="16" s="1"/>
  <c r="E31" i="16"/>
  <c r="F31" i="16" s="1"/>
  <c r="H31" i="16" s="1"/>
  <c r="E32" i="16"/>
  <c r="F32" i="16" s="1"/>
  <c r="H32" i="16" s="1"/>
  <c r="E33" i="16"/>
  <c r="F33" i="16" s="1"/>
  <c r="H33" i="16" s="1"/>
  <c r="E34" i="16"/>
  <c r="F34" i="16" s="1"/>
  <c r="H34" i="16" s="1"/>
  <c r="E35" i="16"/>
  <c r="F35" i="16" s="1"/>
  <c r="H35" i="16" s="1"/>
  <c r="E36" i="16"/>
  <c r="F36" i="16" s="1"/>
  <c r="H36" i="16" s="1"/>
  <c r="E37" i="16"/>
  <c r="F37" i="16" s="1"/>
  <c r="H37" i="16" s="1"/>
  <c r="E38" i="16"/>
  <c r="F38" i="16" s="1"/>
  <c r="H38" i="16" s="1"/>
  <c r="E39" i="16"/>
  <c r="F39" i="16" s="1"/>
  <c r="H39" i="16" s="1"/>
  <c r="E40" i="16"/>
  <c r="F40" i="16" s="1"/>
  <c r="H40" i="16" s="1"/>
  <c r="E41" i="16"/>
  <c r="F41" i="16" s="1"/>
  <c r="H41" i="16" s="1"/>
  <c r="E42" i="16"/>
  <c r="F42" i="16" s="1"/>
  <c r="H42" i="16" s="1"/>
  <c r="E43" i="16"/>
  <c r="F43" i="16" s="1"/>
  <c r="H43" i="16" s="1"/>
  <c r="E44" i="16"/>
  <c r="F44" i="16" s="1"/>
  <c r="H44" i="16" s="1"/>
  <c r="E45" i="16"/>
  <c r="F45" i="16" s="1"/>
  <c r="H45" i="16" s="1"/>
  <c r="E46" i="16"/>
  <c r="F46" i="16" s="1"/>
  <c r="H46" i="16" s="1"/>
  <c r="E47" i="16"/>
  <c r="F47" i="16" s="1"/>
  <c r="H47" i="16" s="1"/>
  <c r="E48" i="16"/>
  <c r="F48" i="16" s="1"/>
  <c r="H48" i="16" s="1"/>
  <c r="E49" i="16"/>
  <c r="F49" i="16" s="1"/>
  <c r="H49" i="16" s="1"/>
  <c r="E50" i="16"/>
  <c r="F50" i="16" s="1"/>
  <c r="H50" i="16" s="1"/>
  <c r="E51" i="16"/>
  <c r="F51" i="16" s="1"/>
  <c r="H51" i="16" s="1"/>
  <c r="E52" i="16"/>
  <c r="F52" i="16" s="1"/>
  <c r="H52" i="16" s="1"/>
  <c r="E53" i="16"/>
  <c r="F53" i="16" s="1"/>
  <c r="H53" i="16" s="1"/>
  <c r="E54" i="16"/>
  <c r="F54" i="16" s="1"/>
  <c r="H54" i="16" s="1"/>
  <c r="E55" i="16"/>
  <c r="F55" i="16" s="1"/>
  <c r="H55" i="16" s="1"/>
  <c r="E56" i="16"/>
  <c r="F56" i="16" s="1"/>
  <c r="H56" i="16" s="1"/>
  <c r="E57" i="16"/>
  <c r="F57" i="16" s="1"/>
  <c r="H57" i="16" s="1"/>
  <c r="E58" i="16"/>
  <c r="F58" i="16" s="1"/>
  <c r="H58" i="16" s="1"/>
  <c r="E59" i="16"/>
  <c r="F59" i="16" s="1"/>
  <c r="H59" i="16" s="1"/>
  <c r="E60" i="16"/>
  <c r="F60" i="16" s="1"/>
  <c r="H60" i="16" s="1"/>
  <c r="E61" i="16"/>
  <c r="F61" i="16" s="1"/>
  <c r="H61" i="16" s="1"/>
  <c r="E62" i="16"/>
  <c r="F62" i="16" s="1"/>
  <c r="H62" i="16" s="1"/>
  <c r="E63" i="16"/>
  <c r="F63" i="16" s="1"/>
  <c r="H63" i="16" s="1"/>
  <c r="E64" i="16"/>
  <c r="F64" i="16" s="1"/>
  <c r="H64" i="16" s="1"/>
  <c r="E65" i="16"/>
  <c r="F65" i="16" s="1"/>
  <c r="H65" i="16" s="1"/>
  <c r="E66" i="16"/>
  <c r="F66" i="16" s="1"/>
  <c r="H66" i="16" s="1"/>
  <c r="E67" i="16"/>
  <c r="F67" i="16" s="1"/>
  <c r="H67" i="16" s="1"/>
  <c r="E68" i="16"/>
  <c r="F68" i="16" s="1"/>
  <c r="H68" i="16" s="1"/>
  <c r="E69" i="16"/>
  <c r="F69" i="16" s="1"/>
  <c r="H69" i="16" s="1"/>
  <c r="E70" i="16"/>
  <c r="F70" i="16" s="1"/>
  <c r="H70" i="16" s="1"/>
  <c r="E71" i="16"/>
  <c r="F71" i="16" s="1"/>
  <c r="H71" i="16" s="1"/>
  <c r="E72" i="16"/>
  <c r="F72" i="16" s="1"/>
  <c r="H72" i="16" s="1"/>
  <c r="E73" i="16"/>
  <c r="F73" i="16" s="1"/>
  <c r="H73" i="16" s="1"/>
  <c r="E74" i="16"/>
  <c r="F74" i="16" s="1"/>
  <c r="H74" i="16" s="1"/>
  <c r="E75" i="16"/>
  <c r="F75" i="16" s="1"/>
  <c r="H75" i="16" s="1"/>
  <c r="E76" i="16"/>
  <c r="F76" i="16" s="1"/>
  <c r="H76" i="16" s="1"/>
  <c r="E77" i="16"/>
  <c r="F77" i="16" s="1"/>
  <c r="H77" i="16" s="1"/>
  <c r="E78" i="16"/>
  <c r="F78" i="16" s="1"/>
  <c r="H78" i="16" s="1"/>
  <c r="E79" i="16"/>
  <c r="F79" i="16" s="1"/>
  <c r="H79" i="16" s="1"/>
  <c r="E80" i="16"/>
  <c r="F80" i="16" s="1"/>
  <c r="H80" i="16" s="1"/>
  <c r="E81" i="16"/>
  <c r="F81" i="16" s="1"/>
  <c r="H81" i="16" s="1"/>
  <c r="E82" i="16"/>
  <c r="F82" i="16" s="1"/>
  <c r="H82" i="16" s="1"/>
  <c r="E83" i="16"/>
  <c r="F83" i="16" s="1"/>
  <c r="H83" i="16" s="1"/>
  <c r="E84" i="16"/>
  <c r="F84" i="16" s="1"/>
  <c r="H84" i="16" s="1"/>
  <c r="E85" i="16"/>
  <c r="F85" i="16" s="1"/>
  <c r="H85" i="16" s="1"/>
  <c r="E86" i="16"/>
  <c r="F86" i="16" s="1"/>
  <c r="H86" i="16" s="1"/>
  <c r="E87" i="16"/>
  <c r="F87" i="16" s="1"/>
  <c r="H87" i="16" s="1"/>
  <c r="E88" i="16"/>
  <c r="F88" i="16" s="1"/>
  <c r="H88" i="16" s="1"/>
  <c r="E89" i="16"/>
  <c r="F89" i="16" s="1"/>
  <c r="H89" i="16" s="1"/>
  <c r="E90" i="16"/>
  <c r="F90" i="16" s="1"/>
  <c r="H90" i="16" s="1"/>
  <c r="E91" i="16"/>
  <c r="F91" i="16" s="1"/>
  <c r="H91" i="16" s="1"/>
  <c r="E92" i="16"/>
  <c r="F92" i="16" s="1"/>
  <c r="H92" i="16" s="1"/>
  <c r="E93" i="16"/>
  <c r="F93" i="16" s="1"/>
  <c r="H93" i="16" s="1"/>
  <c r="E94" i="16"/>
  <c r="F94" i="16" s="1"/>
  <c r="H94" i="16" s="1"/>
  <c r="E95" i="16"/>
  <c r="F95" i="16" s="1"/>
  <c r="H95" i="16" s="1"/>
  <c r="E96" i="16"/>
  <c r="F96" i="16" s="1"/>
  <c r="H96" i="16" s="1"/>
  <c r="E97" i="16"/>
  <c r="F97" i="16" s="1"/>
  <c r="H97" i="16" s="1"/>
  <c r="E98" i="16"/>
  <c r="F98" i="16" s="1"/>
  <c r="H98" i="16" s="1"/>
  <c r="E99" i="16"/>
  <c r="F99" i="16" s="1"/>
  <c r="H99" i="16" s="1"/>
  <c r="E100" i="16"/>
  <c r="F100" i="16" s="1"/>
  <c r="H100" i="16" s="1"/>
  <c r="E101" i="16"/>
  <c r="F101" i="16" s="1"/>
  <c r="H101" i="16" s="1"/>
  <c r="E102" i="16"/>
  <c r="F102" i="16" s="1"/>
  <c r="H102" i="16" s="1"/>
  <c r="E4" i="16"/>
  <c r="F4" i="16" s="1"/>
  <c r="H4" i="16" s="1"/>
  <c r="E5" i="16"/>
  <c r="F5" i="16" s="1"/>
  <c r="H5" i="12" s="1"/>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L4" i="12" l="1"/>
  <c r="H8" i="12"/>
  <c r="H7" i="12"/>
  <c r="H6" i="12"/>
  <c r="H4" i="12"/>
  <c r="H5" i="16"/>
  <c r="L5" i="12" s="1"/>
  <c r="L103" i="12" l="1"/>
  <c r="A2" i="14"/>
  <c r="A2" i="3"/>
  <c r="A2" i="13"/>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92" i="14"/>
  <c r="I92" i="14" s="1"/>
  <c r="C92" i="14"/>
  <c r="D92" i="14"/>
  <c r="J92" i="14" s="1"/>
  <c r="E92" i="14"/>
  <c r="G92" i="14"/>
  <c r="B93" i="14"/>
  <c r="I93" i="14" s="1"/>
  <c r="C93" i="14"/>
  <c r="D93" i="14"/>
  <c r="J93" i="14" s="1"/>
  <c r="E93" i="14"/>
  <c r="G93" i="14"/>
  <c r="B94" i="14"/>
  <c r="I94" i="14" s="1"/>
  <c r="C94" i="14"/>
  <c r="D94" i="14"/>
  <c r="J94" i="14" s="1"/>
  <c r="E94" i="14"/>
  <c r="G94" i="14"/>
  <c r="B95" i="14"/>
  <c r="I95" i="14" s="1"/>
  <c r="C95" i="14"/>
  <c r="D95" i="14"/>
  <c r="J95" i="14" s="1"/>
  <c r="E95" i="14"/>
  <c r="G95" i="14"/>
  <c r="B96" i="14"/>
  <c r="I96" i="14" s="1"/>
  <c r="C96" i="14"/>
  <c r="D96" i="14"/>
  <c r="H96" i="14" s="1"/>
  <c r="E96" i="14"/>
  <c r="G96" i="14"/>
  <c r="B97" i="14"/>
  <c r="I97" i="14" s="1"/>
  <c r="C97" i="14"/>
  <c r="D97" i="14"/>
  <c r="J97" i="14" s="1"/>
  <c r="E97" i="14"/>
  <c r="G97" i="14"/>
  <c r="B98" i="14"/>
  <c r="I98" i="14" s="1"/>
  <c r="C98" i="14"/>
  <c r="D98" i="14"/>
  <c r="J98" i="14" s="1"/>
  <c r="E98" i="14"/>
  <c r="G98" i="14"/>
  <c r="B99" i="14"/>
  <c r="I99" i="14" s="1"/>
  <c r="C99" i="14"/>
  <c r="D99" i="14"/>
  <c r="J99" i="14" s="1"/>
  <c r="E99" i="14"/>
  <c r="G99" i="14"/>
  <c r="B100" i="14"/>
  <c r="I100" i="14" s="1"/>
  <c r="C100" i="14"/>
  <c r="D100" i="14"/>
  <c r="J100" i="14" s="1"/>
  <c r="E100" i="14"/>
  <c r="G100" i="14"/>
  <c r="B101" i="14"/>
  <c r="I101" i="14" s="1"/>
  <c r="C101" i="14"/>
  <c r="D101" i="14"/>
  <c r="J101" i="14" s="1"/>
  <c r="E101" i="14"/>
  <c r="G101" i="14"/>
  <c r="B102" i="14"/>
  <c r="I102" i="14" s="1"/>
  <c r="C102" i="14"/>
  <c r="D102" i="14"/>
  <c r="J102" i="14" s="1"/>
  <c r="E102" i="14"/>
  <c r="G102" i="14"/>
  <c r="B103" i="14"/>
  <c r="I103" i="14" s="1"/>
  <c r="C103" i="14"/>
  <c r="D103" i="14"/>
  <c r="E103" i="14"/>
  <c r="G103" i="14" s="1"/>
  <c r="B55" i="14"/>
  <c r="I55" i="14" s="1"/>
  <c r="C55" i="14"/>
  <c r="D55" i="14"/>
  <c r="J55" i="14" s="1"/>
  <c r="E55" i="14"/>
  <c r="G55" i="14"/>
  <c r="B56" i="14"/>
  <c r="I56" i="14" s="1"/>
  <c r="C56" i="14"/>
  <c r="D56" i="14"/>
  <c r="J56" i="14" s="1"/>
  <c r="E56" i="14"/>
  <c r="G56" i="14"/>
  <c r="B57" i="14"/>
  <c r="I57" i="14" s="1"/>
  <c r="C57" i="14"/>
  <c r="D57" i="14"/>
  <c r="J57" i="14" s="1"/>
  <c r="E57" i="14"/>
  <c r="G57" i="14"/>
  <c r="B58" i="14"/>
  <c r="I58" i="14" s="1"/>
  <c r="C58" i="14"/>
  <c r="D58" i="14"/>
  <c r="J58" i="14" s="1"/>
  <c r="E58" i="14"/>
  <c r="G58" i="14"/>
  <c r="B59" i="14"/>
  <c r="I59" i="14" s="1"/>
  <c r="C59" i="14"/>
  <c r="D59" i="14"/>
  <c r="J59" i="14" s="1"/>
  <c r="E59" i="14"/>
  <c r="G59" i="14"/>
  <c r="B60" i="14"/>
  <c r="I60" i="14" s="1"/>
  <c r="C60" i="14"/>
  <c r="D60" i="14"/>
  <c r="J60" i="14" s="1"/>
  <c r="E60" i="14"/>
  <c r="G60" i="14"/>
  <c r="B61" i="14"/>
  <c r="I61" i="14" s="1"/>
  <c r="C61" i="14"/>
  <c r="D61" i="14"/>
  <c r="J61" i="14" s="1"/>
  <c r="E61" i="14"/>
  <c r="G61" i="14"/>
  <c r="B62" i="14"/>
  <c r="I62" i="14" s="1"/>
  <c r="C62" i="14"/>
  <c r="D62" i="14"/>
  <c r="J62" i="14" s="1"/>
  <c r="E62" i="14"/>
  <c r="G62" i="14"/>
  <c r="B63" i="14"/>
  <c r="I63" i="14" s="1"/>
  <c r="C63" i="14"/>
  <c r="D63" i="14"/>
  <c r="J63" i="14" s="1"/>
  <c r="E63" i="14"/>
  <c r="G63" i="14"/>
  <c r="B64" i="14"/>
  <c r="I64" i="14" s="1"/>
  <c r="C64" i="14"/>
  <c r="D64" i="14"/>
  <c r="J64" i="14" s="1"/>
  <c r="E64" i="14"/>
  <c r="G64" i="14"/>
  <c r="B65" i="14"/>
  <c r="I65" i="14" s="1"/>
  <c r="C65" i="14"/>
  <c r="D65" i="14"/>
  <c r="J65" i="14" s="1"/>
  <c r="E65" i="14"/>
  <c r="G65" i="14"/>
  <c r="B66" i="14"/>
  <c r="I66" i="14" s="1"/>
  <c r="C66" i="14"/>
  <c r="D66" i="14"/>
  <c r="J66" i="14" s="1"/>
  <c r="E66" i="14"/>
  <c r="G66" i="14"/>
  <c r="B67" i="14"/>
  <c r="I67" i="14" s="1"/>
  <c r="C67" i="14"/>
  <c r="D67" i="14"/>
  <c r="J67" i="14" s="1"/>
  <c r="E67" i="14"/>
  <c r="G67" i="14"/>
  <c r="B68" i="14"/>
  <c r="I68" i="14" s="1"/>
  <c r="C68" i="14"/>
  <c r="D68" i="14"/>
  <c r="J68" i="14" s="1"/>
  <c r="E68" i="14"/>
  <c r="G68" i="14"/>
  <c r="B69" i="14"/>
  <c r="I69" i="14" s="1"/>
  <c r="C69" i="14"/>
  <c r="D69" i="14"/>
  <c r="J69" i="14" s="1"/>
  <c r="E69" i="14"/>
  <c r="G69" i="14"/>
  <c r="B70" i="14"/>
  <c r="I70" i="14" s="1"/>
  <c r="C70" i="14"/>
  <c r="D70" i="14"/>
  <c r="J70" i="14" s="1"/>
  <c r="E70" i="14"/>
  <c r="G70" i="14"/>
  <c r="B71" i="14"/>
  <c r="I71" i="14" s="1"/>
  <c r="C71" i="14"/>
  <c r="D71" i="14"/>
  <c r="J71" i="14" s="1"/>
  <c r="E71" i="14"/>
  <c r="G71" i="14"/>
  <c r="B72" i="14"/>
  <c r="I72" i="14" s="1"/>
  <c r="C72" i="14"/>
  <c r="D72" i="14"/>
  <c r="J72" i="14" s="1"/>
  <c r="E72" i="14"/>
  <c r="G72" i="14"/>
  <c r="B73" i="14"/>
  <c r="I73" i="14" s="1"/>
  <c r="C73" i="14"/>
  <c r="D73" i="14"/>
  <c r="J73" i="14" s="1"/>
  <c r="E73" i="14"/>
  <c r="G73" i="14"/>
  <c r="B74" i="14"/>
  <c r="I74" i="14" s="1"/>
  <c r="C74" i="14"/>
  <c r="D74" i="14"/>
  <c r="H74" i="14" s="1"/>
  <c r="E74" i="14"/>
  <c r="G74" i="14"/>
  <c r="B75" i="14"/>
  <c r="I75" i="14" s="1"/>
  <c r="C75" i="14"/>
  <c r="D75" i="14"/>
  <c r="J75" i="14" s="1"/>
  <c r="E75" i="14"/>
  <c r="G75" i="14"/>
  <c r="B76" i="14"/>
  <c r="I76" i="14" s="1"/>
  <c r="C76" i="14"/>
  <c r="D76" i="14"/>
  <c r="J76" i="14" s="1"/>
  <c r="E76" i="14"/>
  <c r="G76" i="14"/>
  <c r="B77" i="14"/>
  <c r="I77" i="14" s="1"/>
  <c r="C77" i="14"/>
  <c r="D77" i="14"/>
  <c r="J77" i="14" s="1"/>
  <c r="E77" i="14"/>
  <c r="G77" i="14"/>
  <c r="B78" i="14"/>
  <c r="I78" i="14" s="1"/>
  <c r="C78" i="14"/>
  <c r="D78" i="14"/>
  <c r="J78" i="14" s="1"/>
  <c r="E78" i="14"/>
  <c r="G78" i="14"/>
  <c r="B79" i="14"/>
  <c r="I79" i="14" s="1"/>
  <c r="C79" i="14"/>
  <c r="D79" i="14"/>
  <c r="J79" i="14" s="1"/>
  <c r="E79" i="14"/>
  <c r="G79" i="14"/>
  <c r="B80" i="14"/>
  <c r="I80" i="14" s="1"/>
  <c r="C80" i="14"/>
  <c r="D80" i="14"/>
  <c r="J80" i="14" s="1"/>
  <c r="E80" i="14"/>
  <c r="G80" i="14"/>
  <c r="B81" i="14"/>
  <c r="I81" i="14" s="1"/>
  <c r="C81" i="14"/>
  <c r="D81" i="14"/>
  <c r="J81" i="14" s="1"/>
  <c r="E81" i="14"/>
  <c r="G81" i="14"/>
  <c r="B82" i="14"/>
  <c r="I82" i="14" s="1"/>
  <c r="C82" i="14"/>
  <c r="D82" i="14"/>
  <c r="H82" i="14" s="1"/>
  <c r="E82" i="14"/>
  <c r="G82" i="14"/>
  <c r="B83" i="14"/>
  <c r="I83" i="14" s="1"/>
  <c r="C83" i="14"/>
  <c r="D83" i="14"/>
  <c r="J83" i="14" s="1"/>
  <c r="E83" i="14"/>
  <c r="G83" i="14"/>
  <c r="B84" i="14"/>
  <c r="I84" i="14" s="1"/>
  <c r="C84" i="14"/>
  <c r="D84" i="14"/>
  <c r="J84" i="14" s="1"/>
  <c r="E84" i="14"/>
  <c r="G84" i="14"/>
  <c r="B85" i="14"/>
  <c r="I85" i="14" s="1"/>
  <c r="C85" i="14"/>
  <c r="D85" i="14"/>
  <c r="J85" i="14" s="1"/>
  <c r="E85" i="14"/>
  <c r="G85" i="14"/>
  <c r="B86" i="14"/>
  <c r="I86" i="14" s="1"/>
  <c r="C86" i="14"/>
  <c r="D86" i="14"/>
  <c r="J86" i="14" s="1"/>
  <c r="E86" i="14"/>
  <c r="G86" i="14"/>
  <c r="B87" i="14"/>
  <c r="I87" i="14" s="1"/>
  <c r="C87" i="14"/>
  <c r="D87" i="14"/>
  <c r="J87" i="14" s="1"/>
  <c r="E87" i="14"/>
  <c r="G87" i="14"/>
  <c r="B88" i="14"/>
  <c r="I88" i="14" s="1"/>
  <c r="C88" i="14"/>
  <c r="D88" i="14"/>
  <c r="J88" i="14" s="1"/>
  <c r="E88" i="14"/>
  <c r="G88" i="14"/>
  <c r="B89" i="14"/>
  <c r="I89" i="14" s="1"/>
  <c r="C89" i="14"/>
  <c r="D89" i="14"/>
  <c r="J89" i="14" s="1"/>
  <c r="E89" i="14"/>
  <c r="G89" i="14"/>
  <c r="B90" i="14"/>
  <c r="I90" i="14" s="1"/>
  <c r="C90" i="14"/>
  <c r="D90" i="14"/>
  <c r="J90" i="14" s="1"/>
  <c r="E90" i="14"/>
  <c r="G90" i="14"/>
  <c r="B91" i="14"/>
  <c r="I91" i="14" s="1"/>
  <c r="C91" i="14"/>
  <c r="D91" i="14"/>
  <c r="J91" i="14" s="1"/>
  <c r="E91" i="14"/>
  <c r="G91" i="14"/>
  <c r="B55" i="3"/>
  <c r="I55" i="3" s="1"/>
  <c r="C55" i="3"/>
  <c r="D55" i="3"/>
  <c r="K55" i="3" s="1"/>
  <c r="E55" i="3"/>
  <c r="G55" i="3"/>
  <c r="B56" i="3"/>
  <c r="I56" i="3" s="1"/>
  <c r="C56" i="3"/>
  <c r="D56" i="3"/>
  <c r="K56" i="3" s="1"/>
  <c r="E56" i="3"/>
  <c r="G56" i="3"/>
  <c r="B57" i="3"/>
  <c r="I57" i="3" s="1"/>
  <c r="C57" i="3"/>
  <c r="D57" i="3"/>
  <c r="J57" i="3" s="1"/>
  <c r="E57" i="3"/>
  <c r="G57" i="3"/>
  <c r="B58" i="3"/>
  <c r="I58" i="3" s="1"/>
  <c r="C58" i="3"/>
  <c r="D58" i="3"/>
  <c r="J58" i="3" s="1"/>
  <c r="E58" i="3"/>
  <c r="G58" i="3"/>
  <c r="B59" i="3"/>
  <c r="I59" i="3" s="1"/>
  <c r="C59" i="3"/>
  <c r="D59" i="3"/>
  <c r="K59" i="3" s="1"/>
  <c r="E59" i="3"/>
  <c r="G59" i="3"/>
  <c r="B60" i="3"/>
  <c r="I60" i="3" s="1"/>
  <c r="C60" i="3"/>
  <c r="D60" i="3"/>
  <c r="K60" i="3" s="1"/>
  <c r="E60" i="3"/>
  <c r="G60" i="3"/>
  <c r="B61" i="3"/>
  <c r="I61" i="3" s="1"/>
  <c r="C61" i="3"/>
  <c r="D61" i="3"/>
  <c r="J61" i="3" s="1"/>
  <c r="E61" i="3"/>
  <c r="G61" i="3"/>
  <c r="B62" i="3"/>
  <c r="I62" i="3" s="1"/>
  <c r="C62" i="3"/>
  <c r="D62" i="3"/>
  <c r="H62" i="3" s="1"/>
  <c r="L62" i="3" s="1"/>
  <c r="N62" i="3" s="1"/>
  <c r="P62" i="3" s="1"/>
  <c r="Q62" i="3" s="1"/>
  <c r="E62" i="3"/>
  <c r="G62" i="3"/>
  <c r="B63" i="3"/>
  <c r="I63" i="3" s="1"/>
  <c r="C63" i="3"/>
  <c r="D63" i="3"/>
  <c r="K63" i="3" s="1"/>
  <c r="E63" i="3"/>
  <c r="G63" i="3"/>
  <c r="B64" i="3"/>
  <c r="I64" i="3" s="1"/>
  <c r="C64" i="3"/>
  <c r="D64" i="3"/>
  <c r="J64" i="3" s="1"/>
  <c r="E64" i="3"/>
  <c r="G64" i="3"/>
  <c r="B65" i="3"/>
  <c r="I65" i="3" s="1"/>
  <c r="C65" i="3"/>
  <c r="D65" i="3"/>
  <c r="J65" i="3" s="1"/>
  <c r="E65" i="3"/>
  <c r="G65" i="3"/>
  <c r="B66" i="3"/>
  <c r="I66" i="3" s="1"/>
  <c r="C66" i="3"/>
  <c r="D66" i="3"/>
  <c r="H66" i="3" s="1"/>
  <c r="L66" i="3" s="1"/>
  <c r="N66" i="3" s="1"/>
  <c r="P66" i="3" s="1"/>
  <c r="Q66" i="3" s="1"/>
  <c r="E66" i="3"/>
  <c r="G66" i="3"/>
  <c r="B67" i="3"/>
  <c r="I67" i="3" s="1"/>
  <c r="C67" i="3"/>
  <c r="D67" i="3"/>
  <c r="H67" i="3" s="1"/>
  <c r="E67" i="3"/>
  <c r="G67" i="3"/>
  <c r="B68" i="3"/>
  <c r="I68" i="3" s="1"/>
  <c r="C68" i="3"/>
  <c r="D68" i="3"/>
  <c r="J68" i="3" s="1"/>
  <c r="E68" i="3"/>
  <c r="G68" i="3"/>
  <c r="B69" i="3"/>
  <c r="I69" i="3" s="1"/>
  <c r="C69" i="3"/>
  <c r="D69" i="3"/>
  <c r="J69" i="3" s="1"/>
  <c r="E69" i="3"/>
  <c r="G69" i="3"/>
  <c r="B70" i="3"/>
  <c r="I70" i="3" s="1"/>
  <c r="C70" i="3"/>
  <c r="D70" i="3"/>
  <c r="H70" i="3" s="1"/>
  <c r="L70" i="3" s="1"/>
  <c r="N70" i="3" s="1"/>
  <c r="P70" i="3" s="1"/>
  <c r="Q70" i="3" s="1"/>
  <c r="E70" i="3"/>
  <c r="G70" i="3"/>
  <c r="B71" i="3"/>
  <c r="I71" i="3" s="1"/>
  <c r="C71" i="3"/>
  <c r="D71" i="3"/>
  <c r="K71" i="3" s="1"/>
  <c r="E71" i="3"/>
  <c r="G71" i="3"/>
  <c r="B72" i="3"/>
  <c r="I72" i="3" s="1"/>
  <c r="C72" i="3"/>
  <c r="D72" i="3"/>
  <c r="J72" i="3" s="1"/>
  <c r="E72" i="3"/>
  <c r="G72" i="3"/>
  <c r="B73" i="3"/>
  <c r="I73" i="3" s="1"/>
  <c r="C73" i="3"/>
  <c r="D73" i="3"/>
  <c r="J73" i="3" s="1"/>
  <c r="E73" i="3"/>
  <c r="G73" i="3"/>
  <c r="B74" i="3"/>
  <c r="I74" i="3" s="1"/>
  <c r="C74" i="3"/>
  <c r="D74" i="3"/>
  <c r="H74" i="3" s="1"/>
  <c r="L74" i="3" s="1"/>
  <c r="N74" i="3" s="1"/>
  <c r="P74" i="3" s="1"/>
  <c r="Q74" i="3" s="1"/>
  <c r="E74" i="3"/>
  <c r="G74" i="3"/>
  <c r="B75" i="3"/>
  <c r="I75" i="3" s="1"/>
  <c r="C75" i="3"/>
  <c r="D75" i="3"/>
  <c r="K75" i="3" s="1"/>
  <c r="E75" i="3"/>
  <c r="G75" i="3"/>
  <c r="B76" i="3"/>
  <c r="I76" i="3" s="1"/>
  <c r="C76" i="3"/>
  <c r="D76" i="3"/>
  <c r="K76" i="3" s="1"/>
  <c r="E76" i="3"/>
  <c r="G76" i="3"/>
  <c r="B77" i="3"/>
  <c r="I77" i="3" s="1"/>
  <c r="C77" i="3"/>
  <c r="D77" i="3"/>
  <c r="J77" i="3" s="1"/>
  <c r="E77" i="3"/>
  <c r="G77" i="3"/>
  <c r="B78" i="3"/>
  <c r="I78" i="3" s="1"/>
  <c r="C78" i="3"/>
  <c r="D78" i="3"/>
  <c r="H78" i="3" s="1"/>
  <c r="E78" i="3"/>
  <c r="G78" i="3"/>
  <c r="B79" i="3"/>
  <c r="I79" i="3" s="1"/>
  <c r="C79" i="3"/>
  <c r="D79" i="3"/>
  <c r="K79" i="3" s="1"/>
  <c r="E79" i="3"/>
  <c r="G79" i="3"/>
  <c r="B80" i="3"/>
  <c r="I80" i="3" s="1"/>
  <c r="C80" i="3"/>
  <c r="D80" i="3"/>
  <c r="J80" i="3" s="1"/>
  <c r="E80" i="3"/>
  <c r="G80" i="3"/>
  <c r="B81" i="3"/>
  <c r="I81" i="3" s="1"/>
  <c r="C81" i="3"/>
  <c r="D81" i="3"/>
  <c r="J81" i="3" s="1"/>
  <c r="E81" i="3"/>
  <c r="G81" i="3"/>
  <c r="B82" i="3"/>
  <c r="I82" i="3" s="1"/>
  <c r="C82" i="3"/>
  <c r="D82" i="3"/>
  <c r="H82" i="3" s="1"/>
  <c r="L82" i="3" s="1"/>
  <c r="N82" i="3" s="1"/>
  <c r="P82" i="3" s="1"/>
  <c r="Q82" i="3" s="1"/>
  <c r="E82" i="3"/>
  <c r="G82" i="3"/>
  <c r="B83" i="3"/>
  <c r="I83" i="3" s="1"/>
  <c r="C83" i="3"/>
  <c r="D83" i="3"/>
  <c r="J83" i="3" s="1"/>
  <c r="E83" i="3"/>
  <c r="G83" i="3"/>
  <c r="B84" i="3"/>
  <c r="I84" i="3" s="1"/>
  <c r="C84" i="3"/>
  <c r="D84" i="3"/>
  <c r="J84" i="3" s="1"/>
  <c r="E84" i="3"/>
  <c r="G84" i="3"/>
  <c r="B85" i="3"/>
  <c r="I85" i="3" s="1"/>
  <c r="C85" i="3"/>
  <c r="D85" i="3"/>
  <c r="J85" i="3" s="1"/>
  <c r="E85" i="3"/>
  <c r="G85" i="3"/>
  <c r="B86" i="3"/>
  <c r="I86" i="3" s="1"/>
  <c r="C86" i="3"/>
  <c r="D86" i="3"/>
  <c r="H86" i="3" s="1"/>
  <c r="L86" i="3" s="1"/>
  <c r="N86" i="3" s="1"/>
  <c r="P86" i="3" s="1"/>
  <c r="Q86" i="3" s="1"/>
  <c r="E86" i="3"/>
  <c r="G86" i="3"/>
  <c r="B87" i="3"/>
  <c r="I87" i="3" s="1"/>
  <c r="C87" i="3"/>
  <c r="D87" i="3"/>
  <c r="J87" i="3" s="1"/>
  <c r="E87" i="3"/>
  <c r="G87" i="3"/>
  <c r="B88" i="3"/>
  <c r="I88" i="3" s="1"/>
  <c r="C88" i="3"/>
  <c r="D88" i="3"/>
  <c r="K88" i="3" s="1"/>
  <c r="E88" i="3"/>
  <c r="G88" i="3"/>
  <c r="B89" i="3"/>
  <c r="I89" i="3" s="1"/>
  <c r="C89" i="3"/>
  <c r="D89" i="3"/>
  <c r="J89" i="3" s="1"/>
  <c r="E89" i="3"/>
  <c r="G89" i="3"/>
  <c r="B90" i="3"/>
  <c r="I90" i="3" s="1"/>
  <c r="C90" i="3"/>
  <c r="D90" i="3"/>
  <c r="H90" i="3" s="1"/>
  <c r="L90" i="3" s="1"/>
  <c r="N90" i="3" s="1"/>
  <c r="P90" i="3" s="1"/>
  <c r="Q90" i="3" s="1"/>
  <c r="E90" i="3"/>
  <c r="G90" i="3"/>
  <c r="B91" i="3"/>
  <c r="I91" i="3" s="1"/>
  <c r="C91" i="3"/>
  <c r="D91" i="3"/>
  <c r="J91" i="3" s="1"/>
  <c r="E91" i="3"/>
  <c r="G91" i="3"/>
  <c r="B92" i="3"/>
  <c r="I92" i="3" s="1"/>
  <c r="C92" i="3"/>
  <c r="D92" i="3"/>
  <c r="K92" i="3" s="1"/>
  <c r="E92" i="3"/>
  <c r="G92" i="3"/>
  <c r="B93" i="3"/>
  <c r="I93" i="3" s="1"/>
  <c r="C93" i="3"/>
  <c r="D93" i="3"/>
  <c r="J93" i="3" s="1"/>
  <c r="E93" i="3"/>
  <c r="G93" i="3"/>
  <c r="B94" i="3"/>
  <c r="I94" i="3" s="1"/>
  <c r="C94" i="3"/>
  <c r="D94" i="3"/>
  <c r="H94" i="3" s="1"/>
  <c r="E94" i="3"/>
  <c r="G94" i="3"/>
  <c r="B95" i="3"/>
  <c r="I95" i="3" s="1"/>
  <c r="C95" i="3"/>
  <c r="D95" i="3"/>
  <c r="J95" i="3" s="1"/>
  <c r="E95" i="3"/>
  <c r="G95" i="3"/>
  <c r="B96" i="3"/>
  <c r="I96" i="3" s="1"/>
  <c r="C96" i="3"/>
  <c r="D96" i="3"/>
  <c r="J96" i="3" s="1"/>
  <c r="E96" i="3"/>
  <c r="G96" i="3"/>
  <c r="B97" i="3"/>
  <c r="I97" i="3" s="1"/>
  <c r="C97" i="3"/>
  <c r="D97" i="3"/>
  <c r="J97" i="3" s="1"/>
  <c r="E97" i="3"/>
  <c r="G97" i="3"/>
  <c r="B98" i="3"/>
  <c r="I98" i="3" s="1"/>
  <c r="C98" i="3"/>
  <c r="D98" i="3"/>
  <c r="H98" i="3" s="1"/>
  <c r="O98" i="3" s="1"/>
  <c r="E98" i="3"/>
  <c r="G98" i="3"/>
  <c r="B99" i="3"/>
  <c r="I99" i="3" s="1"/>
  <c r="C99" i="3"/>
  <c r="D99" i="3"/>
  <c r="J99" i="3" s="1"/>
  <c r="E99" i="3"/>
  <c r="G99" i="3"/>
  <c r="B100" i="3"/>
  <c r="I100" i="3" s="1"/>
  <c r="C100" i="3"/>
  <c r="D100" i="3"/>
  <c r="J100" i="3" s="1"/>
  <c r="E100" i="3"/>
  <c r="G100" i="3"/>
  <c r="B101" i="3"/>
  <c r="I101" i="3" s="1"/>
  <c r="C101" i="3"/>
  <c r="D101" i="3"/>
  <c r="J101" i="3" s="1"/>
  <c r="E101" i="3"/>
  <c r="G101" i="3"/>
  <c r="B102" i="3"/>
  <c r="I102" i="3" s="1"/>
  <c r="C102" i="3"/>
  <c r="D102" i="3"/>
  <c r="H102" i="3" s="1"/>
  <c r="O102" i="3" s="1"/>
  <c r="E102" i="3"/>
  <c r="G102" i="3"/>
  <c r="B103" i="3"/>
  <c r="I103" i="3" s="1"/>
  <c r="C103" i="3"/>
  <c r="D103" i="3"/>
  <c r="E103" i="3"/>
  <c r="G103" i="3" s="1"/>
  <c r="L108" i="1"/>
  <c r="M108" i="1"/>
  <c r="N108" i="1"/>
  <c r="L109" i="1"/>
  <c r="D102" i="12" s="1"/>
  <c r="M109" i="1"/>
  <c r="N109" i="1"/>
  <c r="L99" i="1"/>
  <c r="F93" i="3" s="1"/>
  <c r="M99" i="1"/>
  <c r="N99" i="1"/>
  <c r="L100" i="1"/>
  <c r="F94" i="3" s="1"/>
  <c r="M100" i="1"/>
  <c r="N100" i="1"/>
  <c r="L101" i="1"/>
  <c r="M101" i="1"/>
  <c r="N101" i="1"/>
  <c r="L102" i="1"/>
  <c r="M102" i="1"/>
  <c r="N102" i="1"/>
  <c r="L103" i="1"/>
  <c r="F97" i="13" s="1"/>
  <c r="M103" i="1"/>
  <c r="N103" i="1"/>
  <c r="L104" i="1"/>
  <c r="F98" i="3" s="1"/>
  <c r="M104" i="1"/>
  <c r="N104" i="1"/>
  <c r="L105" i="1"/>
  <c r="M105" i="1"/>
  <c r="N105" i="1"/>
  <c r="L106" i="1"/>
  <c r="F100" i="13" s="1"/>
  <c r="M106" i="1"/>
  <c r="N106" i="1"/>
  <c r="L107" i="1"/>
  <c r="F101" i="14" s="1"/>
  <c r="M107" i="1"/>
  <c r="N107" i="1"/>
  <c r="L61" i="1"/>
  <c r="F55" i="3" s="1"/>
  <c r="M61" i="1"/>
  <c r="N61" i="1"/>
  <c r="L62" i="1"/>
  <c r="M62" i="1"/>
  <c r="N62" i="1"/>
  <c r="L63" i="1"/>
  <c r="F57" i="14" s="1"/>
  <c r="M63" i="1"/>
  <c r="N63" i="1"/>
  <c r="L64" i="1"/>
  <c r="F58" i="14" s="1"/>
  <c r="M64" i="1"/>
  <c r="N64" i="1"/>
  <c r="L65" i="1"/>
  <c r="D58" i="12" s="1"/>
  <c r="M65" i="1"/>
  <c r="N65" i="1"/>
  <c r="L66" i="1"/>
  <c r="M66" i="1"/>
  <c r="N66" i="1"/>
  <c r="L67" i="1"/>
  <c r="F61" i="3" s="1"/>
  <c r="M67" i="1"/>
  <c r="N67" i="1"/>
  <c r="L68" i="1"/>
  <c r="F62" i="14" s="1"/>
  <c r="M68" i="1"/>
  <c r="N68" i="1"/>
  <c r="L69" i="1"/>
  <c r="M69" i="1"/>
  <c r="N69" i="1"/>
  <c r="L70" i="1"/>
  <c r="M70" i="1"/>
  <c r="N70" i="1"/>
  <c r="L71" i="1"/>
  <c r="F65" i="3" s="1"/>
  <c r="M71" i="1"/>
  <c r="N71" i="1"/>
  <c r="L72" i="1"/>
  <c r="F66" i="14" s="1"/>
  <c r="M72" i="1"/>
  <c r="N72" i="1"/>
  <c r="L73" i="1"/>
  <c r="F67" i="13" s="1"/>
  <c r="M73" i="1"/>
  <c r="N73" i="1"/>
  <c r="L74" i="1"/>
  <c r="M74" i="1"/>
  <c r="N74" i="1"/>
  <c r="L75" i="1"/>
  <c r="F69" i="13" s="1"/>
  <c r="M75" i="1"/>
  <c r="N75" i="1"/>
  <c r="L76" i="1"/>
  <c r="F70" i="3" s="1"/>
  <c r="M76" i="1"/>
  <c r="N76" i="1"/>
  <c r="L77" i="1"/>
  <c r="F71" i="3" s="1"/>
  <c r="M77" i="1"/>
  <c r="N77" i="1"/>
  <c r="L78" i="1"/>
  <c r="M78" i="1"/>
  <c r="N78" i="1"/>
  <c r="L79" i="1"/>
  <c r="F73" i="3" s="1"/>
  <c r="M79" i="1"/>
  <c r="N79" i="1"/>
  <c r="L80" i="1"/>
  <c r="F74" i="13" s="1"/>
  <c r="M80" i="1"/>
  <c r="N80" i="1"/>
  <c r="L81" i="1"/>
  <c r="F75" i="3" s="1"/>
  <c r="M81" i="1"/>
  <c r="N81" i="1"/>
  <c r="L82" i="1"/>
  <c r="M82" i="1"/>
  <c r="N82" i="1"/>
  <c r="L83" i="1"/>
  <c r="F77" i="13" s="1"/>
  <c r="M83" i="1"/>
  <c r="N83" i="1"/>
  <c r="L84" i="1"/>
  <c r="D77" i="12" s="1"/>
  <c r="M84" i="1"/>
  <c r="N84" i="1"/>
  <c r="L85" i="1"/>
  <c r="M85" i="1"/>
  <c r="N85" i="1"/>
  <c r="L86" i="1"/>
  <c r="M86" i="1"/>
  <c r="N86" i="1"/>
  <c r="L87" i="1"/>
  <c r="D80" i="12" s="1"/>
  <c r="M87" i="1"/>
  <c r="N87" i="1"/>
  <c r="L88" i="1"/>
  <c r="F82" i="13" s="1"/>
  <c r="M88" i="1"/>
  <c r="N88" i="1"/>
  <c r="L89" i="1"/>
  <c r="D82" i="12" s="1"/>
  <c r="M89" i="1"/>
  <c r="N89" i="1"/>
  <c r="L90" i="1"/>
  <c r="M90" i="1"/>
  <c r="N90" i="1"/>
  <c r="L91" i="1"/>
  <c r="F85" i="14" s="1"/>
  <c r="M91" i="1"/>
  <c r="N91" i="1"/>
  <c r="L92" i="1"/>
  <c r="F86" i="13" s="1"/>
  <c r="M92" i="1"/>
  <c r="N92" i="1"/>
  <c r="L93" i="1"/>
  <c r="F87" i="3" s="1"/>
  <c r="M93" i="1"/>
  <c r="N93" i="1"/>
  <c r="L94" i="1"/>
  <c r="M94" i="1"/>
  <c r="N94" i="1"/>
  <c r="L95" i="1"/>
  <c r="M95" i="1"/>
  <c r="N95" i="1"/>
  <c r="L96" i="1"/>
  <c r="F90" i="13" s="1"/>
  <c r="M96" i="1"/>
  <c r="N96" i="1"/>
  <c r="L97" i="1"/>
  <c r="F91" i="14" s="1"/>
  <c r="M97" i="1"/>
  <c r="N97" i="1"/>
  <c r="L98" i="1"/>
  <c r="M98" i="1"/>
  <c r="N98" i="1"/>
  <c r="B96" i="13"/>
  <c r="I96" i="13" s="1"/>
  <c r="C96" i="13"/>
  <c r="D96" i="13"/>
  <c r="H96" i="13" s="1"/>
  <c r="E96" i="13"/>
  <c r="G96" i="13"/>
  <c r="B97" i="13"/>
  <c r="I97" i="13" s="1"/>
  <c r="C97" i="13"/>
  <c r="D97" i="13"/>
  <c r="K97" i="13" s="1"/>
  <c r="E97" i="13"/>
  <c r="G97" i="13"/>
  <c r="B98" i="13"/>
  <c r="I98" i="13" s="1"/>
  <c r="C98" i="13"/>
  <c r="D98" i="13"/>
  <c r="H98" i="13" s="1"/>
  <c r="E98" i="13"/>
  <c r="G98" i="13"/>
  <c r="B99" i="13"/>
  <c r="I99" i="13" s="1"/>
  <c r="C99" i="13"/>
  <c r="D99" i="13"/>
  <c r="K99" i="13" s="1"/>
  <c r="E99" i="13"/>
  <c r="G99" i="13"/>
  <c r="B100" i="13"/>
  <c r="I100" i="13" s="1"/>
  <c r="C100" i="13"/>
  <c r="D100" i="13"/>
  <c r="J100" i="13" s="1"/>
  <c r="E100" i="13"/>
  <c r="G100" i="13"/>
  <c r="B101" i="13"/>
  <c r="I101" i="13" s="1"/>
  <c r="C101" i="13"/>
  <c r="D101" i="13"/>
  <c r="K101" i="13" s="1"/>
  <c r="E101" i="13"/>
  <c r="G101" i="13"/>
  <c r="B102" i="13"/>
  <c r="I102" i="13" s="1"/>
  <c r="C102" i="13"/>
  <c r="D102" i="13"/>
  <c r="J102" i="13" s="1"/>
  <c r="E102" i="13"/>
  <c r="G102" i="13"/>
  <c r="B103" i="13"/>
  <c r="I103" i="13" s="1"/>
  <c r="C103" i="13"/>
  <c r="D103" i="13"/>
  <c r="E103" i="13"/>
  <c r="G103" i="13" s="1"/>
  <c r="B83" i="13"/>
  <c r="I83" i="13" s="1"/>
  <c r="C83" i="13"/>
  <c r="D83" i="13"/>
  <c r="J83" i="13" s="1"/>
  <c r="E83" i="13"/>
  <c r="G83" i="13"/>
  <c r="B84" i="13"/>
  <c r="I84" i="13" s="1"/>
  <c r="C84" i="13"/>
  <c r="D84" i="13"/>
  <c r="J84" i="13" s="1"/>
  <c r="E84" i="13"/>
  <c r="G84" i="13"/>
  <c r="B85" i="13"/>
  <c r="I85" i="13" s="1"/>
  <c r="C85" i="13"/>
  <c r="D85" i="13"/>
  <c r="J85" i="13" s="1"/>
  <c r="E85" i="13"/>
  <c r="G85" i="13"/>
  <c r="B86" i="13"/>
  <c r="I86" i="13" s="1"/>
  <c r="C86" i="13"/>
  <c r="D86" i="13"/>
  <c r="K86" i="13" s="1"/>
  <c r="E86" i="13"/>
  <c r="G86" i="13"/>
  <c r="B87" i="13"/>
  <c r="I87" i="13" s="1"/>
  <c r="C87" i="13"/>
  <c r="D87" i="13"/>
  <c r="K87" i="13" s="1"/>
  <c r="E87" i="13"/>
  <c r="G87" i="13"/>
  <c r="B88" i="13"/>
  <c r="I88" i="13" s="1"/>
  <c r="C88" i="13"/>
  <c r="D88" i="13"/>
  <c r="K88" i="13" s="1"/>
  <c r="E88" i="13"/>
  <c r="G88" i="13"/>
  <c r="B89" i="13"/>
  <c r="I89" i="13" s="1"/>
  <c r="C89" i="13"/>
  <c r="D89" i="13"/>
  <c r="K89" i="13" s="1"/>
  <c r="E89" i="13"/>
  <c r="G89" i="13"/>
  <c r="B90" i="13"/>
  <c r="I90" i="13" s="1"/>
  <c r="C90" i="13"/>
  <c r="D90" i="13"/>
  <c r="K90" i="13" s="1"/>
  <c r="E90" i="13"/>
  <c r="G90" i="13"/>
  <c r="B91" i="13"/>
  <c r="I91" i="13" s="1"/>
  <c r="C91" i="13"/>
  <c r="D91" i="13"/>
  <c r="K91" i="13" s="1"/>
  <c r="E91" i="13"/>
  <c r="G91" i="13"/>
  <c r="B92" i="13"/>
  <c r="I92" i="13" s="1"/>
  <c r="C92" i="13"/>
  <c r="D92" i="13"/>
  <c r="K92" i="13" s="1"/>
  <c r="E92" i="13"/>
  <c r="G92" i="13"/>
  <c r="B93" i="13"/>
  <c r="I93" i="13" s="1"/>
  <c r="C93" i="13"/>
  <c r="D93" i="13"/>
  <c r="K93" i="13" s="1"/>
  <c r="E93" i="13"/>
  <c r="G93" i="13"/>
  <c r="B94" i="13"/>
  <c r="I94" i="13" s="1"/>
  <c r="C94" i="13"/>
  <c r="D94" i="13"/>
  <c r="K94" i="13" s="1"/>
  <c r="E94" i="13"/>
  <c r="G94" i="13"/>
  <c r="B95" i="13"/>
  <c r="I95" i="13" s="1"/>
  <c r="C95" i="13"/>
  <c r="D95" i="13"/>
  <c r="K95" i="13" s="1"/>
  <c r="E95" i="13"/>
  <c r="G95" i="13"/>
  <c r="B55" i="13"/>
  <c r="I55" i="13" s="1"/>
  <c r="C55" i="13"/>
  <c r="D55" i="13"/>
  <c r="J55" i="13" s="1"/>
  <c r="E55" i="13"/>
  <c r="G55" i="13"/>
  <c r="B56" i="13"/>
  <c r="I56" i="13" s="1"/>
  <c r="C56" i="13"/>
  <c r="D56" i="13"/>
  <c r="J56" i="13" s="1"/>
  <c r="E56" i="13"/>
  <c r="G56" i="13"/>
  <c r="B57" i="13"/>
  <c r="I57" i="13" s="1"/>
  <c r="C57" i="13"/>
  <c r="D57" i="13"/>
  <c r="J57" i="13" s="1"/>
  <c r="E57" i="13"/>
  <c r="G57" i="13"/>
  <c r="B58" i="13"/>
  <c r="I58" i="13" s="1"/>
  <c r="C58" i="13"/>
  <c r="D58" i="13"/>
  <c r="J58" i="13" s="1"/>
  <c r="E58" i="13"/>
  <c r="G58" i="13"/>
  <c r="B59" i="13"/>
  <c r="I59" i="13" s="1"/>
  <c r="C59" i="13"/>
  <c r="D59" i="13"/>
  <c r="J59" i="13" s="1"/>
  <c r="E59" i="13"/>
  <c r="G59" i="13"/>
  <c r="B60" i="13"/>
  <c r="I60" i="13" s="1"/>
  <c r="C60" i="13"/>
  <c r="D60" i="13"/>
  <c r="J60" i="13" s="1"/>
  <c r="E60" i="13"/>
  <c r="G60" i="13"/>
  <c r="B61" i="13"/>
  <c r="I61" i="13" s="1"/>
  <c r="C61" i="13"/>
  <c r="D61" i="13"/>
  <c r="J61" i="13" s="1"/>
  <c r="E61" i="13"/>
  <c r="G61" i="13"/>
  <c r="B62" i="13"/>
  <c r="I62" i="13" s="1"/>
  <c r="C62" i="13"/>
  <c r="D62" i="13"/>
  <c r="J62" i="13" s="1"/>
  <c r="E62" i="13"/>
  <c r="G62" i="13"/>
  <c r="B63" i="13"/>
  <c r="I63" i="13" s="1"/>
  <c r="C63" i="13"/>
  <c r="D63" i="13"/>
  <c r="J63" i="13" s="1"/>
  <c r="E63" i="13"/>
  <c r="G63" i="13"/>
  <c r="B64" i="13"/>
  <c r="I64" i="13" s="1"/>
  <c r="C64" i="13"/>
  <c r="D64" i="13"/>
  <c r="J64" i="13" s="1"/>
  <c r="E64" i="13"/>
  <c r="G64" i="13"/>
  <c r="B65" i="13"/>
  <c r="I65" i="13" s="1"/>
  <c r="C65" i="13"/>
  <c r="D65" i="13"/>
  <c r="J65" i="13" s="1"/>
  <c r="E65" i="13"/>
  <c r="G65" i="13"/>
  <c r="B66" i="13"/>
  <c r="I66" i="13" s="1"/>
  <c r="C66" i="13"/>
  <c r="D66" i="13"/>
  <c r="J66" i="13" s="1"/>
  <c r="E66" i="13"/>
  <c r="G66" i="13"/>
  <c r="B67" i="13"/>
  <c r="I67" i="13" s="1"/>
  <c r="C67" i="13"/>
  <c r="D67" i="13"/>
  <c r="H67" i="13" s="1"/>
  <c r="N67" i="13" s="1"/>
  <c r="E67" i="13"/>
  <c r="G67" i="13"/>
  <c r="B68" i="13"/>
  <c r="I68" i="13" s="1"/>
  <c r="C68" i="13"/>
  <c r="D68" i="13"/>
  <c r="H68" i="13" s="1"/>
  <c r="N68" i="13" s="1"/>
  <c r="E68" i="13"/>
  <c r="G68" i="13"/>
  <c r="B69" i="13"/>
  <c r="I69" i="13" s="1"/>
  <c r="C69" i="13"/>
  <c r="D69" i="13"/>
  <c r="H69" i="13" s="1"/>
  <c r="N69" i="13" s="1"/>
  <c r="E69" i="13"/>
  <c r="G69" i="13"/>
  <c r="B70" i="13"/>
  <c r="I70" i="13" s="1"/>
  <c r="C70" i="13"/>
  <c r="D70" i="13"/>
  <c r="H70" i="13" s="1"/>
  <c r="N70" i="13" s="1"/>
  <c r="E70" i="13"/>
  <c r="G70" i="13"/>
  <c r="B71" i="13"/>
  <c r="I71" i="13" s="1"/>
  <c r="C71" i="13"/>
  <c r="D71" i="13"/>
  <c r="H71" i="13" s="1"/>
  <c r="N71" i="13" s="1"/>
  <c r="E71" i="13"/>
  <c r="G71" i="13"/>
  <c r="B72" i="13"/>
  <c r="I72" i="13" s="1"/>
  <c r="C72" i="13"/>
  <c r="D72" i="13"/>
  <c r="H72" i="13" s="1"/>
  <c r="N72" i="13" s="1"/>
  <c r="E72" i="13"/>
  <c r="G72" i="13"/>
  <c r="B73" i="13"/>
  <c r="I73" i="13" s="1"/>
  <c r="C73" i="13"/>
  <c r="D73" i="13"/>
  <c r="H73" i="13" s="1"/>
  <c r="N73" i="13" s="1"/>
  <c r="E73" i="13"/>
  <c r="G73" i="13"/>
  <c r="B74" i="13"/>
  <c r="I74" i="13" s="1"/>
  <c r="C74" i="13"/>
  <c r="D74" i="13"/>
  <c r="H74" i="13" s="1"/>
  <c r="N74" i="13" s="1"/>
  <c r="E74" i="13"/>
  <c r="G74" i="13"/>
  <c r="B75" i="13"/>
  <c r="I75" i="13" s="1"/>
  <c r="C75" i="13"/>
  <c r="D75" i="13"/>
  <c r="H75" i="13" s="1"/>
  <c r="N75" i="13" s="1"/>
  <c r="E75" i="13"/>
  <c r="G75" i="13"/>
  <c r="B76" i="13"/>
  <c r="I76" i="13" s="1"/>
  <c r="C76" i="13"/>
  <c r="D76" i="13"/>
  <c r="H76" i="13" s="1"/>
  <c r="N76" i="13" s="1"/>
  <c r="E76" i="13"/>
  <c r="G76" i="13"/>
  <c r="B77" i="13"/>
  <c r="I77" i="13" s="1"/>
  <c r="C77" i="13"/>
  <c r="D77" i="13"/>
  <c r="H77" i="13" s="1"/>
  <c r="N77" i="13" s="1"/>
  <c r="E77" i="13"/>
  <c r="G77" i="13"/>
  <c r="B78" i="13"/>
  <c r="I78" i="13" s="1"/>
  <c r="C78" i="13"/>
  <c r="D78" i="13"/>
  <c r="L78" i="13" s="1"/>
  <c r="E78" i="13"/>
  <c r="G78" i="13"/>
  <c r="B79" i="13"/>
  <c r="I79" i="13" s="1"/>
  <c r="C79" i="13"/>
  <c r="D79" i="13"/>
  <c r="L79" i="13" s="1"/>
  <c r="E79" i="13"/>
  <c r="G79" i="13"/>
  <c r="B80" i="13"/>
  <c r="I80" i="13" s="1"/>
  <c r="C80" i="13"/>
  <c r="D80" i="13"/>
  <c r="J80" i="13" s="1"/>
  <c r="E80" i="13"/>
  <c r="G80" i="13"/>
  <c r="B81" i="13"/>
  <c r="I81" i="13" s="1"/>
  <c r="C81" i="13"/>
  <c r="D81" i="13"/>
  <c r="J81" i="13" s="1"/>
  <c r="E81" i="13"/>
  <c r="G81" i="13"/>
  <c r="B82" i="13"/>
  <c r="I82" i="13" s="1"/>
  <c r="C82" i="13"/>
  <c r="D82" i="13"/>
  <c r="J82" i="13" s="1"/>
  <c r="E82" i="13"/>
  <c r="G82" i="13"/>
  <c r="B4" i="16"/>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E6" i="14"/>
  <c r="G6" i="14" s="1"/>
  <c r="E7" i="14"/>
  <c r="G7" i="14" s="1"/>
  <c r="E8" i="14"/>
  <c r="G8" i="14" s="1"/>
  <c r="E9" i="14"/>
  <c r="G9" i="14" s="1"/>
  <c r="E10" i="14"/>
  <c r="G10" i="14" s="1"/>
  <c r="E11" i="14"/>
  <c r="G11" i="14" s="1"/>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 i="14"/>
  <c r="G5" i="14" s="1"/>
  <c r="D6" i="14"/>
  <c r="D7" i="14"/>
  <c r="D8" i="14"/>
  <c r="D9" i="14"/>
  <c r="D10" i="14"/>
  <c r="D11" i="14"/>
  <c r="D12" i="14"/>
  <c r="H12" i="14" s="1"/>
  <c r="D13" i="14"/>
  <c r="H13" i="14" s="1"/>
  <c r="D14" i="14"/>
  <c r="H14" i="14" s="1"/>
  <c r="M14" i="14" s="1"/>
  <c r="D15" i="14"/>
  <c r="H15" i="14" s="1"/>
  <c r="M15" i="14" s="1"/>
  <c r="D16" i="14"/>
  <c r="H16" i="14" s="1"/>
  <c r="D17" i="14"/>
  <c r="H17" i="14" s="1"/>
  <c r="D18" i="14"/>
  <c r="H18" i="14" s="1"/>
  <c r="D19" i="14"/>
  <c r="H19" i="14" s="1"/>
  <c r="D20" i="14"/>
  <c r="H20" i="14" s="1"/>
  <c r="M20" i="14" s="1"/>
  <c r="D21" i="14"/>
  <c r="H21" i="14" s="1"/>
  <c r="D22" i="14"/>
  <c r="H22" i="14" s="1"/>
  <c r="D23" i="14"/>
  <c r="H23" i="14" s="1"/>
  <c r="M23" i="14" s="1"/>
  <c r="D24" i="14"/>
  <c r="H24" i="14" s="1"/>
  <c r="M24" i="14" s="1"/>
  <c r="D25" i="14"/>
  <c r="H25" i="14" s="1"/>
  <c r="O25" i="14" s="1"/>
  <c r="D26" i="14"/>
  <c r="H26" i="14" s="1"/>
  <c r="M26" i="14" s="1"/>
  <c r="D27" i="14"/>
  <c r="H27" i="14" s="1"/>
  <c r="M27" i="14" s="1"/>
  <c r="D28" i="14"/>
  <c r="H28" i="14" s="1"/>
  <c r="M28" i="14" s="1"/>
  <c r="D29" i="14"/>
  <c r="H29" i="14" s="1"/>
  <c r="M29" i="14" s="1"/>
  <c r="D30" i="14"/>
  <c r="H30" i="14" s="1"/>
  <c r="D31" i="14"/>
  <c r="H31" i="14" s="1"/>
  <c r="M31" i="14" s="1"/>
  <c r="D32" i="14"/>
  <c r="H32" i="14" s="1"/>
  <c r="M32" i="14" s="1"/>
  <c r="D33" i="14"/>
  <c r="H33" i="14" s="1"/>
  <c r="D34" i="14"/>
  <c r="H34" i="14" s="1"/>
  <c r="D35" i="14"/>
  <c r="H35" i="14" s="1"/>
  <c r="M35" i="14" s="1"/>
  <c r="D36" i="14"/>
  <c r="H36" i="14" s="1"/>
  <c r="M36" i="14" s="1"/>
  <c r="D37" i="14"/>
  <c r="H37" i="14" s="1"/>
  <c r="D38" i="14"/>
  <c r="H38" i="14" s="1"/>
  <c r="D39" i="14"/>
  <c r="H39" i="14" s="1"/>
  <c r="M39" i="14" s="1"/>
  <c r="D40" i="14"/>
  <c r="H40" i="14" s="1"/>
  <c r="M40" i="14" s="1"/>
  <c r="D41" i="14"/>
  <c r="H41" i="14" s="1"/>
  <c r="D42" i="14"/>
  <c r="H42" i="14" s="1"/>
  <c r="D43" i="14"/>
  <c r="J43" i="14" s="1"/>
  <c r="D44" i="14"/>
  <c r="H44" i="14" s="1"/>
  <c r="M44" i="14" s="1"/>
  <c r="D45" i="14"/>
  <c r="H45" i="14" s="1"/>
  <c r="M45" i="14" s="1"/>
  <c r="D46" i="14"/>
  <c r="H46" i="14" s="1"/>
  <c r="D47" i="14"/>
  <c r="H47" i="14" s="1"/>
  <c r="M47" i="14" s="1"/>
  <c r="D48" i="14"/>
  <c r="H48" i="14" s="1"/>
  <c r="M48" i="14" s="1"/>
  <c r="D49" i="14"/>
  <c r="H49" i="14" s="1"/>
  <c r="D50" i="14"/>
  <c r="H50" i="14" s="1"/>
  <c r="D51" i="14"/>
  <c r="H51" i="14" s="1"/>
  <c r="M51" i="14" s="1"/>
  <c r="D52" i="14"/>
  <c r="H52" i="14" s="1"/>
  <c r="M52" i="14" s="1"/>
  <c r="D53" i="14"/>
  <c r="J53" i="14" s="1"/>
  <c r="D54" i="14"/>
  <c r="H54" i="14" s="1"/>
  <c r="D5" i="14"/>
  <c r="C54" i="14"/>
  <c r="B54" i="14"/>
  <c r="I54" i="14" s="1"/>
  <c r="C53" i="14"/>
  <c r="B53" i="14"/>
  <c r="I53" i="14" s="1"/>
  <c r="C52" i="14"/>
  <c r="B52" i="14"/>
  <c r="I52" i="14" s="1"/>
  <c r="C51" i="14"/>
  <c r="B51" i="14"/>
  <c r="I51" i="14" s="1"/>
  <c r="C50" i="14"/>
  <c r="B50" i="14"/>
  <c r="I50" i="14" s="1"/>
  <c r="C49" i="14"/>
  <c r="B49" i="14"/>
  <c r="I49" i="14" s="1"/>
  <c r="C48" i="14"/>
  <c r="B48" i="14"/>
  <c r="I48" i="14" s="1"/>
  <c r="C47" i="14"/>
  <c r="B47" i="14"/>
  <c r="I47" i="14" s="1"/>
  <c r="C46" i="14"/>
  <c r="B46" i="14"/>
  <c r="I46" i="14" s="1"/>
  <c r="C45" i="14"/>
  <c r="B45" i="14"/>
  <c r="I45" i="14" s="1"/>
  <c r="C44" i="14"/>
  <c r="B44" i="14"/>
  <c r="I44" i="14" s="1"/>
  <c r="C43" i="14"/>
  <c r="B43" i="14"/>
  <c r="I43" i="14" s="1"/>
  <c r="C42" i="14"/>
  <c r="B42" i="14"/>
  <c r="I42" i="14" s="1"/>
  <c r="C41" i="14"/>
  <c r="B41" i="14"/>
  <c r="I41" i="14" s="1"/>
  <c r="C40" i="14"/>
  <c r="B40" i="14"/>
  <c r="I40" i="14" s="1"/>
  <c r="C39" i="14"/>
  <c r="B39" i="14"/>
  <c r="I39" i="14" s="1"/>
  <c r="C38" i="14"/>
  <c r="B38" i="14"/>
  <c r="I38" i="14" s="1"/>
  <c r="C37" i="14"/>
  <c r="B37" i="14"/>
  <c r="I37" i="14" s="1"/>
  <c r="C36" i="14"/>
  <c r="B36" i="14"/>
  <c r="I36" i="14" s="1"/>
  <c r="C35" i="14"/>
  <c r="B35" i="14"/>
  <c r="I35" i="14" s="1"/>
  <c r="C34" i="14"/>
  <c r="B34" i="14"/>
  <c r="I34" i="14" s="1"/>
  <c r="C33" i="14"/>
  <c r="B33" i="14"/>
  <c r="I33" i="14" s="1"/>
  <c r="C32" i="14"/>
  <c r="B32" i="14"/>
  <c r="I32" i="14" s="1"/>
  <c r="C31" i="14"/>
  <c r="B31" i="14"/>
  <c r="I31" i="14" s="1"/>
  <c r="C30" i="14"/>
  <c r="B30" i="14"/>
  <c r="I30" i="14" s="1"/>
  <c r="C29" i="14"/>
  <c r="B29" i="14"/>
  <c r="I29" i="14" s="1"/>
  <c r="C28" i="14"/>
  <c r="B28" i="14"/>
  <c r="I28" i="14" s="1"/>
  <c r="C27" i="14"/>
  <c r="B27" i="14"/>
  <c r="I27" i="14" s="1"/>
  <c r="C26" i="14"/>
  <c r="B26" i="14"/>
  <c r="I26" i="14" s="1"/>
  <c r="C25" i="14"/>
  <c r="B25" i="14"/>
  <c r="I25" i="14" s="1"/>
  <c r="C24" i="14"/>
  <c r="B24" i="14"/>
  <c r="I24" i="14" s="1"/>
  <c r="C23" i="14"/>
  <c r="B23" i="14"/>
  <c r="I23" i="14" s="1"/>
  <c r="C22" i="14"/>
  <c r="B22" i="14"/>
  <c r="I22" i="14" s="1"/>
  <c r="C21" i="14"/>
  <c r="B21" i="14"/>
  <c r="I21" i="14" s="1"/>
  <c r="C20" i="14"/>
  <c r="B20" i="14"/>
  <c r="I20" i="14" s="1"/>
  <c r="C19" i="14"/>
  <c r="B19" i="14"/>
  <c r="I19" i="14" s="1"/>
  <c r="C18" i="14"/>
  <c r="B18" i="14"/>
  <c r="I18" i="14" s="1"/>
  <c r="C17" i="14"/>
  <c r="B17" i="14"/>
  <c r="I17" i="14" s="1"/>
  <c r="C16" i="14"/>
  <c r="B16" i="14"/>
  <c r="I16" i="14" s="1"/>
  <c r="C15" i="14"/>
  <c r="B15" i="14"/>
  <c r="I15" i="14" s="1"/>
  <c r="C14" i="14"/>
  <c r="B14" i="14"/>
  <c r="I14" i="14" s="1"/>
  <c r="C13" i="14"/>
  <c r="B13" i="14"/>
  <c r="I13" i="14" s="1"/>
  <c r="C12" i="14"/>
  <c r="B12" i="14"/>
  <c r="I12" i="14" s="1"/>
  <c r="C11" i="14"/>
  <c r="B11" i="14"/>
  <c r="I11" i="14" s="1"/>
  <c r="C10" i="14"/>
  <c r="K10" i="14" s="1"/>
  <c r="B10" i="14"/>
  <c r="I10" i="14" s="1"/>
  <c r="C9" i="14"/>
  <c r="K9" i="14" s="1"/>
  <c r="B9" i="14"/>
  <c r="I9" i="14" s="1"/>
  <c r="C8" i="14"/>
  <c r="K8" i="14" s="1"/>
  <c r="B8" i="14"/>
  <c r="I8" i="14" s="1"/>
  <c r="C7" i="14"/>
  <c r="K7" i="14" s="1"/>
  <c r="B7" i="14"/>
  <c r="I7" i="14" s="1"/>
  <c r="C6" i="14"/>
  <c r="K6" i="14" s="1"/>
  <c r="B6" i="14"/>
  <c r="I6" i="14" s="1"/>
  <c r="C5" i="14"/>
  <c r="K5" i="14" s="1"/>
  <c r="B5" i="14"/>
  <c r="I5" i="14" s="1"/>
  <c r="E6" i="13"/>
  <c r="G6" i="13" s="1"/>
  <c r="E7" i="13"/>
  <c r="G7" i="13" s="1"/>
  <c r="E8" i="13"/>
  <c r="G8" i="13" s="1"/>
  <c r="E9" i="13"/>
  <c r="G9" i="13" s="1"/>
  <c r="E10" i="13"/>
  <c r="G10" i="13" s="1"/>
  <c r="E11" i="13"/>
  <c r="G11" i="13" s="1"/>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 i="13"/>
  <c r="G5" i="13" s="1"/>
  <c r="D6" i="13"/>
  <c r="D7" i="13"/>
  <c r="D8" i="13"/>
  <c r="D9" i="13"/>
  <c r="D10" i="13"/>
  <c r="D11" i="13"/>
  <c r="D12" i="13"/>
  <c r="K12" i="13" s="1"/>
  <c r="D13" i="13"/>
  <c r="H13" i="13" s="1"/>
  <c r="D14" i="13"/>
  <c r="L14" i="13" s="1"/>
  <c r="D15" i="13"/>
  <c r="L15" i="13" s="1"/>
  <c r="D16" i="13"/>
  <c r="K16" i="13" s="1"/>
  <c r="D17" i="13"/>
  <c r="H17" i="13" s="1"/>
  <c r="D18" i="13"/>
  <c r="L18" i="13" s="1"/>
  <c r="D19" i="13"/>
  <c r="L19" i="13" s="1"/>
  <c r="D20" i="13"/>
  <c r="K20" i="13" s="1"/>
  <c r="D21" i="13"/>
  <c r="K21" i="13" s="1"/>
  <c r="D22" i="13"/>
  <c r="L22" i="13" s="1"/>
  <c r="D23" i="13"/>
  <c r="L23" i="13" s="1"/>
  <c r="D24" i="13"/>
  <c r="K24" i="13" s="1"/>
  <c r="D25" i="13"/>
  <c r="K25" i="13" s="1"/>
  <c r="D26" i="13"/>
  <c r="L26" i="13" s="1"/>
  <c r="D27" i="13"/>
  <c r="L27" i="13" s="1"/>
  <c r="D28" i="13"/>
  <c r="K28" i="13" s="1"/>
  <c r="D29" i="13"/>
  <c r="H29" i="13" s="1"/>
  <c r="D30" i="13"/>
  <c r="L30" i="13" s="1"/>
  <c r="D31" i="13"/>
  <c r="L31" i="13" s="1"/>
  <c r="D32" i="13"/>
  <c r="K32" i="13" s="1"/>
  <c r="D33" i="13"/>
  <c r="H33" i="13" s="1"/>
  <c r="D34" i="13"/>
  <c r="L34" i="13" s="1"/>
  <c r="D35" i="13"/>
  <c r="L35" i="13" s="1"/>
  <c r="D36" i="13"/>
  <c r="K36" i="13" s="1"/>
  <c r="D37" i="13"/>
  <c r="H37" i="13" s="1"/>
  <c r="D38" i="13"/>
  <c r="L38" i="13" s="1"/>
  <c r="D39" i="13"/>
  <c r="L39" i="13" s="1"/>
  <c r="D40" i="13"/>
  <c r="K40" i="13" s="1"/>
  <c r="D41" i="13"/>
  <c r="H41" i="13" s="1"/>
  <c r="D42" i="13"/>
  <c r="L42" i="13" s="1"/>
  <c r="D43" i="13"/>
  <c r="L43" i="13" s="1"/>
  <c r="D44" i="13"/>
  <c r="K44" i="13" s="1"/>
  <c r="D45" i="13"/>
  <c r="H45" i="13" s="1"/>
  <c r="D46" i="13"/>
  <c r="L46" i="13" s="1"/>
  <c r="D47" i="13"/>
  <c r="L47" i="13" s="1"/>
  <c r="D48" i="13"/>
  <c r="K48" i="13" s="1"/>
  <c r="D49" i="13"/>
  <c r="K49" i="13" s="1"/>
  <c r="D50" i="13"/>
  <c r="L50" i="13" s="1"/>
  <c r="D51" i="13"/>
  <c r="L51" i="13" s="1"/>
  <c r="D52" i="13"/>
  <c r="K52" i="13" s="1"/>
  <c r="D53" i="13"/>
  <c r="K53" i="13" s="1"/>
  <c r="D54" i="13"/>
  <c r="L54" i="13" s="1"/>
  <c r="D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 i="13"/>
  <c r="G54" i="13"/>
  <c r="B54" i="13"/>
  <c r="I54" i="13" s="1"/>
  <c r="G53" i="13"/>
  <c r="B53" i="13"/>
  <c r="I53" i="13" s="1"/>
  <c r="G52" i="13"/>
  <c r="B52" i="13"/>
  <c r="I52" i="13" s="1"/>
  <c r="G51" i="13"/>
  <c r="B51" i="13"/>
  <c r="I51" i="13" s="1"/>
  <c r="G50" i="13"/>
  <c r="B50" i="13"/>
  <c r="I50" i="13" s="1"/>
  <c r="G49" i="13"/>
  <c r="B49" i="13"/>
  <c r="I49" i="13" s="1"/>
  <c r="G48" i="13"/>
  <c r="B48" i="13"/>
  <c r="I48" i="13" s="1"/>
  <c r="G47" i="13"/>
  <c r="B47" i="13"/>
  <c r="I47" i="13" s="1"/>
  <c r="G46" i="13"/>
  <c r="B46" i="13"/>
  <c r="I46" i="13" s="1"/>
  <c r="G45" i="13"/>
  <c r="B45" i="13"/>
  <c r="I45" i="13" s="1"/>
  <c r="G44" i="13"/>
  <c r="B44" i="13"/>
  <c r="I44" i="13" s="1"/>
  <c r="G43" i="13"/>
  <c r="B43" i="13"/>
  <c r="I43" i="13" s="1"/>
  <c r="G42" i="13"/>
  <c r="B42" i="13"/>
  <c r="I42" i="13" s="1"/>
  <c r="G41" i="13"/>
  <c r="B41" i="13"/>
  <c r="I41" i="13" s="1"/>
  <c r="G40" i="13"/>
  <c r="B40" i="13"/>
  <c r="I40" i="13" s="1"/>
  <c r="G39" i="13"/>
  <c r="B39" i="13"/>
  <c r="I39" i="13" s="1"/>
  <c r="G38" i="13"/>
  <c r="B38" i="13"/>
  <c r="I38" i="13" s="1"/>
  <c r="G37" i="13"/>
  <c r="B37" i="13"/>
  <c r="I37" i="13" s="1"/>
  <c r="G36" i="13"/>
  <c r="B36" i="13"/>
  <c r="I36" i="13" s="1"/>
  <c r="G35" i="13"/>
  <c r="B35" i="13"/>
  <c r="I35" i="13" s="1"/>
  <c r="G34" i="13"/>
  <c r="B34" i="13"/>
  <c r="I34" i="13" s="1"/>
  <c r="G33" i="13"/>
  <c r="B33" i="13"/>
  <c r="I33" i="13" s="1"/>
  <c r="G32" i="13"/>
  <c r="B32" i="13"/>
  <c r="I32" i="13" s="1"/>
  <c r="G31" i="13"/>
  <c r="B31" i="13"/>
  <c r="I31" i="13" s="1"/>
  <c r="G30" i="13"/>
  <c r="B30" i="13"/>
  <c r="I30" i="13" s="1"/>
  <c r="G29" i="13"/>
  <c r="B29" i="13"/>
  <c r="I29" i="13" s="1"/>
  <c r="G28" i="13"/>
  <c r="B28" i="13"/>
  <c r="I28" i="13" s="1"/>
  <c r="G27" i="13"/>
  <c r="B27" i="13"/>
  <c r="I27" i="13" s="1"/>
  <c r="G26" i="13"/>
  <c r="B26" i="13"/>
  <c r="I26" i="13" s="1"/>
  <c r="G25" i="13"/>
  <c r="B25" i="13"/>
  <c r="I25" i="13" s="1"/>
  <c r="G24" i="13"/>
  <c r="B24" i="13"/>
  <c r="I24" i="13" s="1"/>
  <c r="G23" i="13"/>
  <c r="B23" i="13"/>
  <c r="I23" i="13" s="1"/>
  <c r="G22" i="13"/>
  <c r="B22" i="13"/>
  <c r="I22" i="13" s="1"/>
  <c r="G21" i="13"/>
  <c r="B21" i="13"/>
  <c r="I21" i="13" s="1"/>
  <c r="G20" i="13"/>
  <c r="B20" i="13"/>
  <c r="I20" i="13" s="1"/>
  <c r="G19" i="13"/>
  <c r="B19" i="13"/>
  <c r="I19" i="13" s="1"/>
  <c r="G18" i="13"/>
  <c r="B18" i="13"/>
  <c r="I18" i="13" s="1"/>
  <c r="G17" i="13"/>
  <c r="B17" i="13"/>
  <c r="I17" i="13" s="1"/>
  <c r="G16" i="13"/>
  <c r="B16" i="13"/>
  <c r="I16" i="13" s="1"/>
  <c r="G15" i="13"/>
  <c r="B15" i="13"/>
  <c r="I15" i="13" s="1"/>
  <c r="G14" i="13"/>
  <c r="B14" i="13"/>
  <c r="I14" i="13" s="1"/>
  <c r="G13" i="13"/>
  <c r="B13" i="13"/>
  <c r="I13" i="13" s="1"/>
  <c r="G12" i="13"/>
  <c r="B12" i="13"/>
  <c r="I12" i="13" s="1"/>
  <c r="B11" i="13"/>
  <c r="I11" i="13" s="1"/>
  <c r="B10" i="13"/>
  <c r="I10" i="13" s="1"/>
  <c r="B9" i="13"/>
  <c r="I9" i="13" s="1"/>
  <c r="B8" i="13"/>
  <c r="I8" i="13" s="1"/>
  <c r="B7" i="13"/>
  <c r="I7" i="13" s="1"/>
  <c r="B6" i="13"/>
  <c r="I6" i="13" s="1"/>
  <c r="B5" i="13"/>
  <c r="I5" i="13" s="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C37" i="16" s="1"/>
  <c r="M45" i="1"/>
  <c r="M46" i="1"/>
  <c r="M47" i="1"/>
  <c r="M48" i="1"/>
  <c r="M49" i="1"/>
  <c r="M50" i="1"/>
  <c r="M51" i="1"/>
  <c r="M52" i="1"/>
  <c r="M53" i="1"/>
  <c r="M54" i="1"/>
  <c r="M55" i="1"/>
  <c r="M56" i="1"/>
  <c r="M57" i="1"/>
  <c r="M58" i="1"/>
  <c r="M59" i="1"/>
  <c r="M60" i="1"/>
  <c r="M11" i="1"/>
  <c r="C4" i="12" s="1"/>
  <c r="L12" i="1"/>
  <c r="L13" i="1"/>
  <c r="L14" i="1"/>
  <c r="L15" i="1"/>
  <c r="L16" i="1"/>
  <c r="L17" i="1"/>
  <c r="L18" i="1"/>
  <c r="L19" i="1"/>
  <c r="L20" i="1"/>
  <c r="L21" i="1"/>
  <c r="L22" i="1"/>
  <c r="L23" i="1"/>
  <c r="L24" i="1"/>
  <c r="L25" i="1"/>
  <c r="L26" i="1"/>
  <c r="L27" i="1"/>
  <c r="L28" i="1"/>
  <c r="L29" i="1"/>
  <c r="L30" i="1"/>
  <c r="L31" i="1"/>
  <c r="L32" i="1"/>
  <c r="D25" i="12" s="1"/>
  <c r="L33" i="1"/>
  <c r="D26" i="12" s="1"/>
  <c r="L34" i="1"/>
  <c r="D27" i="12" s="1"/>
  <c r="L35" i="1"/>
  <c r="D28" i="12" s="1"/>
  <c r="L36" i="1"/>
  <c r="D29" i="12" s="1"/>
  <c r="L37" i="1"/>
  <c r="D30" i="12" s="1"/>
  <c r="L38" i="1"/>
  <c r="D31" i="12" s="1"/>
  <c r="L39" i="1"/>
  <c r="D32" i="12" s="1"/>
  <c r="L40" i="1"/>
  <c r="D33" i="12" s="1"/>
  <c r="L41" i="1"/>
  <c r="D34" i="12" s="1"/>
  <c r="L42" i="1"/>
  <c r="D35" i="12" s="1"/>
  <c r="L43" i="1"/>
  <c r="D36" i="12" s="1"/>
  <c r="L44" i="1"/>
  <c r="D37" i="12" s="1"/>
  <c r="L45" i="1"/>
  <c r="D38" i="12" s="1"/>
  <c r="L46" i="1"/>
  <c r="D39" i="12" s="1"/>
  <c r="L47" i="1"/>
  <c r="D40" i="12" s="1"/>
  <c r="L48" i="1"/>
  <c r="D41" i="12" s="1"/>
  <c r="L49" i="1"/>
  <c r="D42" i="12" s="1"/>
  <c r="L50" i="1"/>
  <c r="D43" i="12" s="1"/>
  <c r="L51" i="1"/>
  <c r="D44" i="12" s="1"/>
  <c r="L52" i="1"/>
  <c r="D45" i="12" s="1"/>
  <c r="L53" i="1"/>
  <c r="D46" i="12" s="1"/>
  <c r="L54" i="1"/>
  <c r="D47" i="12" s="1"/>
  <c r="L55" i="1"/>
  <c r="D48" i="12" s="1"/>
  <c r="L56" i="1"/>
  <c r="D49" i="12" s="1"/>
  <c r="L57" i="1"/>
  <c r="D50" i="12" s="1"/>
  <c r="L58" i="1"/>
  <c r="D51" i="12" s="1"/>
  <c r="L59" i="1"/>
  <c r="D52" i="12" s="1"/>
  <c r="L60" i="1"/>
  <c r="D53" i="12" s="1"/>
  <c r="L11" i="1"/>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E6" i="3"/>
  <c r="G6" i="3" s="1"/>
  <c r="E7" i="3"/>
  <c r="G7" i="3" s="1"/>
  <c r="E8" i="3"/>
  <c r="G8" i="3" s="1"/>
  <c r="E9" i="3"/>
  <c r="G9" i="3" s="1"/>
  <c r="E10" i="3"/>
  <c r="G10" i="3" s="1"/>
  <c r="E11" i="3"/>
  <c r="G11" i="3" s="1"/>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 i="3"/>
  <c r="G5" i="3" s="1"/>
  <c r="D6" i="3"/>
  <c r="D7" i="3"/>
  <c r="D8" i="3"/>
  <c r="D9" i="3"/>
  <c r="D10" i="3"/>
  <c r="D11" i="3"/>
  <c r="D12" i="3"/>
  <c r="K12" i="3" s="1"/>
  <c r="D13" i="3"/>
  <c r="K13" i="3" s="1"/>
  <c r="D14" i="3"/>
  <c r="J14" i="3" s="1"/>
  <c r="D15" i="3"/>
  <c r="J15" i="3" s="1"/>
  <c r="D16" i="3"/>
  <c r="K16" i="3" s="1"/>
  <c r="D17" i="3"/>
  <c r="K17" i="3" s="1"/>
  <c r="D18" i="3"/>
  <c r="J18" i="3" s="1"/>
  <c r="D19" i="3"/>
  <c r="J19" i="3" s="1"/>
  <c r="D20" i="3"/>
  <c r="K20" i="3" s="1"/>
  <c r="D21" i="3"/>
  <c r="K21" i="3" s="1"/>
  <c r="D22" i="3"/>
  <c r="J22" i="3" s="1"/>
  <c r="D23" i="3"/>
  <c r="J23" i="3" s="1"/>
  <c r="D24" i="3"/>
  <c r="K24" i="3" s="1"/>
  <c r="D25" i="3"/>
  <c r="K25" i="3" s="1"/>
  <c r="D26" i="3"/>
  <c r="J26" i="3" s="1"/>
  <c r="D27" i="3"/>
  <c r="J27" i="3" s="1"/>
  <c r="D28" i="3"/>
  <c r="K28" i="3" s="1"/>
  <c r="D29" i="3"/>
  <c r="K29" i="3" s="1"/>
  <c r="D30" i="3"/>
  <c r="J30" i="3" s="1"/>
  <c r="D31" i="3"/>
  <c r="J31" i="3" s="1"/>
  <c r="D32" i="3"/>
  <c r="K32" i="3" s="1"/>
  <c r="D33" i="3"/>
  <c r="K33" i="3" s="1"/>
  <c r="D34" i="3"/>
  <c r="J34" i="3" s="1"/>
  <c r="D35" i="3"/>
  <c r="J35" i="3" s="1"/>
  <c r="D36" i="3"/>
  <c r="K36" i="3" s="1"/>
  <c r="D37" i="3"/>
  <c r="K37" i="3" s="1"/>
  <c r="D38" i="3"/>
  <c r="J38" i="3" s="1"/>
  <c r="D39" i="3"/>
  <c r="J39" i="3" s="1"/>
  <c r="D40" i="3"/>
  <c r="K40" i="3" s="1"/>
  <c r="D41" i="3"/>
  <c r="K41" i="3" s="1"/>
  <c r="D42" i="3"/>
  <c r="J42" i="3" s="1"/>
  <c r="D43" i="3"/>
  <c r="J43" i="3" s="1"/>
  <c r="D44" i="3"/>
  <c r="K44" i="3" s="1"/>
  <c r="D45" i="3"/>
  <c r="K45" i="3" s="1"/>
  <c r="D46" i="3"/>
  <c r="J46" i="3" s="1"/>
  <c r="D47" i="3"/>
  <c r="J47" i="3" s="1"/>
  <c r="D48" i="3"/>
  <c r="K48" i="3" s="1"/>
  <c r="D49" i="3"/>
  <c r="K49" i="3" s="1"/>
  <c r="D50" i="3"/>
  <c r="J50" i="3" s="1"/>
  <c r="D51" i="3"/>
  <c r="J51" i="3" s="1"/>
  <c r="D52" i="3"/>
  <c r="K52" i="3" s="1"/>
  <c r="D53" i="3"/>
  <c r="K53" i="3" s="1"/>
  <c r="D54" i="3"/>
  <c r="J54" i="3" s="1"/>
  <c r="D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 i="3"/>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11" i="1"/>
  <c r="B6" i="3"/>
  <c r="I6" i="3" s="1"/>
  <c r="B7" i="3"/>
  <c r="I7" i="3" s="1"/>
  <c r="B8" i="3"/>
  <c r="I8" i="3" s="1"/>
  <c r="B9" i="3"/>
  <c r="I9" i="3" s="1"/>
  <c r="B10" i="3"/>
  <c r="I10" i="3" s="1"/>
  <c r="B11" i="3"/>
  <c r="I11" i="3" s="1"/>
  <c r="B12" i="3"/>
  <c r="I12" i="3" s="1"/>
  <c r="B13" i="3"/>
  <c r="I13" i="3" s="1"/>
  <c r="B14" i="3"/>
  <c r="I14" i="3" s="1"/>
  <c r="B15" i="3"/>
  <c r="I15" i="3" s="1"/>
  <c r="B16" i="3"/>
  <c r="I16" i="3" s="1"/>
  <c r="B17" i="3"/>
  <c r="I17" i="3" s="1"/>
  <c r="B18" i="3"/>
  <c r="I18" i="3" s="1"/>
  <c r="B19" i="3"/>
  <c r="I19" i="3" s="1"/>
  <c r="B20" i="3"/>
  <c r="I20" i="3" s="1"/>
  <c r="B21" i="3"/>
  <c r="I21" i="3" s="1"/>
  <c r="B22" i="3"/>
  <c r="I22" i="3" s="1"/>
  <c r="B23" i="3"/>
  <c r="I23" i="3" s="1"/>
  <c r="B24" i="3"/>
  <c r="I24" i="3" s="1"/>
  <c r="B25" i="3"/>
  <c r="I25" i="3" s="1"/>
  <c r="B26" i="3"/>
  <c r="I26" i="3" s="1"/>
  <c r="B27" i="3"/>
  <c r="I27" i="3" s="1"/>
  <c r="B28" i="3"/>
  <c r="I28" i="3" s="1"/>
  <c r="B29" i="3"/>
  <c r="I29" i="3" s="1"/>
  <c r="B30" i="3"/>
  <c r="I30" i="3" s="1"/>
  <c r="B31" i="3"/>
  <c r="I31" i="3" s="1"/>
  <c r="B32" i="3"/>
  <c r="I32" i="3" s="1"/>
  <c r="B33" i="3"/>
  <c r="I33" i="3" s="1"/>
  <c r="B34" i="3"/>
  <c r="I34" i="3" s="1"/>
  <c r="B35" i="3"/>
  <c r="I35" i="3" s="1"/>
  <c r="B36" i="3"/>
  <c r="I36" i="3" s="1"/>
  <c r="B37" i="3"/>
  <c r="I37" i="3" s="1"/>
  <c r="B38" i="3"/>
  <c r="I38" i="3" s="1"/>
  <c r="B39" i="3"/>
  <c r="I39" i="3" s="1"/>
  <c r="B40" i="3"/>
  <c r="I40" i="3" s="1"/>
  <c r="B41" i="3"/>
  <c r="I41" i="3" s="1"/>
  <c r="B42" i="3"/>
  <c r="I42" i="3" s="1"/>
  <c r="B43" i="3"/>
  <c r="I43" i="3" s="1"/>
  <c r="B44" i="3"/>
  <c r="I44" i="3" s="1"/>
  <c r="B45" i="3"/>
  <c r="I45" i="3" s="1"/>
  <c r="B46" i="3"/>
  <c r="I46" i="3" s="1"/>
  <c r="B47" i="3"/>
  <c r="I47" i="3" s="1"/>
  <c r="B48" i="3"/>
  <c r="I48" i="3" s="1"/>
  <c r="B49" i="3"/>
  <c r="I49" i="3" s="1"/>
  <c r="B50" i="3"/>
  <c r="I50" i="3" s="1"/>
  <c r="B51" i="3"/>
  <c r="I51" i="3" s="1"/>
  <c r="B52" i="3"/>
  <c r="I52" i="3" s="1"/>
  <c r="B53" i="3"/>
  <c r="I53" i="3" s="1"/>
  <c r="B54" i="3"/>
  <c r="I54" i="3" s="1"/>
  <c r="B5" i="3"/>
  <c r="I5" i="3" s="1"/>
  <c r="D17" i="12" l="1"/>
  <c r="D17" i="16"/>
  <c r="D20" i="12"/>
  <c r="D20" i="16"/>
  <c r="D19" i="12"/>
  <c r="D19" i="16"/>
  <c r="D13" i="12"/>
  <c r="D13" i="16"/>
  <c r="D11" i="12"/>
  <c r="D11" i="16"/>
  <c r="D14" i="12"/>
  <c r="D14" i="16"/>
  <c r="D24" i="12"/>
  <c r="D24" i="16"/>
  <c r="D18" i="12"/>
  <c r="D18" i="16"/>
  <c r="D12" i="12"/>
  <c r="D12" i="16"/>
  <c r="D23" i="12"/>
  <c r="D23" i="16"/>
  <c r="D22" i="12"/>
  <c r="D22" i="16"/>
  <c r="D16" i="12"/>
  <c r="D16" i="16"/>
  <c r="D10" i="12"/>
  <c r="D10" i="16"/>
  <c r="D21" i="12"/>
  <c r="D21" i="16"/>
  <c r="D15" i="12"/>
  <c r="D15" i="16"/>
  <c r="D9" i="12"/>
  <c r="D9" i="16"/>
  <c r="D8" i="12"/>
  <c r="D8" i="16"/>
  <c r="D7" i="12"/>
  <c r="D7" i="16"/>
  <c r="D6" i="12"/>
  <c r="D6" i="16"/>
  <c r="D5" i="12"/>
  <c r="D5" i="16"/>
  <c r="D4" i="12"/>
  <c r="D4" i="16"/>
  <c r="C13" i="12"/>
  <c r="C13" i="16"/>
  <c r="C88" i="12"/>
  <c r="C88" i="16"/>
  <c r="C78" i="12"/>
  <c r="C78" i="16"/>
  <c r="C70" i="12"/>
  <c r="C70" i="16"/>
  <c r="C68" i="12"/>
  <c r="C68" i="16"/>
  <c r="C60" i="12"/>
  <c r="C60" i="16"/>
  <c r="C54" i="12"/>
  <c r="C54" i="16"/>
  <c r="C93" i="12"/>
  <c r="C93" i="16"/>
  <c r="C42" i="12"/>
  <c r="C42" i="16"/>
  <c r="C30" i="12"/>
  <c r="C30" i="16"/>
  <c r="C12" i="12"/>
  <c r="C12" i="16"/>
  <c r="C53" i="12"/>
  <c r="C53" i="16"/>
  <c r="C47" i="12"/>
  <c r="C47" i="16"/>
  <c r="C41" i="12"/>
  <c r="C41" i="16"/>
  <c r="C35" i="12"/>
  <c r="C35" i="16"/>
  <c r="C29" i="12"/>
  <c r="C29" i="16"/>
  <c r="C23" i="12"/>
  <c r="C23" i="16"/>
  <c r="C17" i="12"/>
  <c r="C17" i="16"/>
  <c r="C11" i="12"/>
  <c r="C11" i="16"/>
  <c r="C5" i="12"/>
  <c r="C5" i="16"/>
  <c r="C49" i="12"/>
  <c r="C49" i="16"/>
  <c r="C31" i="12"/>
  <c r="C31" i="16"/>
  <c r="C7" i="12"/>
  <c r="C7" i="16"/>
  <c r="C86" i="12"/>
  <c r="C86" i="16"/>
  <c r="C80" i="12"/>
  <c r="C80" i="16"/>
  <c r="C72" i="12"/>
  <c r="C72" i="16"/>
  <c r="C66" i="12"/>
  <c r="C66" i="16"/>
  <c r="C58" i="12"/>
  <c r="C58" i="16"/>
  <c r="C99" i="12"/>
  <c r="C99" i="16"/>
  <c r="C102" i="12"/>
  <c r="C102" i="16"/>
  <c r="C36" i="12"/>
  <c r="C36" i="16"/>
  <c r="C24" i="12"/>
  <c r="C24" i="16"/>
  <c r="C6" i="12"/>
  <c r="C6" i="16"/>
  <c r="C52" i="12"/>
  <c r="C52" i="16"/>
  <c r="C46" i="12"/>
  <c r="C46" i="16"/>
  <c r="C40" i="12"/>
  <c r="C40" i="16"/>
  <c r="C34" i="12"/>
  <c r="C34" i="16"/>
  <c r="C28" i="12"/>
  <c r="C28" i="16"/>
  <c r="C22" i="12"/>
  <c r="C22" i="16"/>
  <c r="C16" i="12"/>
  <c r="C16" i="16"/>
  <c r="C10" i="12"/>
  <c r="C10" i="16"/>
  <c r="C91" i="12"/>
  <c r="C91" i="16"/>
  <c r="C89" i="12"/>
  <c r="C89" i="16"/>
  <c r="C87" i="12"/>
  <c r="C87" i="16"/>
  <c r="C85" i="12"/>
  <c r="C85" i="16"/>
  <c r="C83" i="12"/>
  <c r="C83" i="16"/>
  <c r="C81" i="12"/>
  <c r="C81" i="16"/>
  <c r="C79" i="12"/>
  <c r="C79" i="16"/>
  <c r="C77" i="12"/>
  <c r="C77" i="16"/>
  <c r="C75" i="12"/>
  <c r="C75" i="16"/>
  <c r="C73" i="12"/>
  <c r="C73" i="16"/>
  <c r="C71" i="12"/>
  <c r="C71" i="16"/>
  <c r="C69" i="12"/>
  <c r="C69" i="16"/>
  <c r="C67" i="12"/>
  <c r="C67" i="16"/>
  <c r="C65" i="12"/>
  <c r="C65" i="16"/>
  <c r="C63" i="12"/>
  <c r="C63" i="16"/>
  <c r="C61" i="12"/>
  <c r="C61" i="16"/>
  <c r="C59" i="12"/>
  <c r="C59" i="16"/>
  <c r="C57" i="12"/>
  <c r="C57" i="16"/>
  <c r="C55" i="12"/>
  <c r="C55" i="16"/>
  <c r="C100" i="12"/>
  <c r="C100" i="16"/>
  <c r="C98" i="12"/>
  <c r="C98" i="16"/>
  <c r="C96" i="12"/>
  <c r="C96" i="16"/>
  <c r="C94" i="12"/>
  <c r="C94" i="16"/>
  <c r="C92" i="12"/>
  <c r="C92" i="16"/>
  <c r="C101" i="12"/>
  <c r="C101" i="16"/>
  <c r="C43" i="12"/>
  <c r="C43" i="16"/>
  <c r="C19" i="12"/>
  <c r="C19" i="16"/>
  <c r="C84" i="12"/>
  <c r="C84" i="16"/>
  <c r="C76" i="12"/>
  <c r="C76" i="16"/>
  <c r="C62" i="12"/>
  <c r="C62" i="16"/>
  <c r="C56" i="12"/>
  <c r="C56" i="16"/>
  <c r="C97" i="12"/>
  <c r="C97" i="16"/>
  <c r="C18" i="12"/>
  <c r="C18" i="16"/>
  <c r="C51" i="12"/>
  <c r="C51" i="16"/>
  <c r="C45" i="12"/>
  <c r="C45" i="16"/>
  <c r="C39" i="12"/>
  <c r="C39" i="16"/>
  <c r="C33" i="12"/>
  <c r="C33" i="16"/>
  <c r="C27" i="12"/>
  <c r="C27" i="16"/>
  <c r="C21" i="12"/>
  <c r="C21" i="16"/>
  <c r="C15" i="12"/>
  <c r="C15" i="16"/>
  <c r="C9" i="12"/>
  <c r="C9" i="16"/>
  <c r="C25" i="12"/>
  <c r="C25" i="16"/>
  <c r="C90" i="12"/>
  <c r="C90" i="16"/>
  <c r="C82" i="12"/>
  <c r="C82" i="16"/>
  <c r="C74" i="12"/>
  <c r="C74" i="16"/>
  <c r="C64" i="12"/>
  <c r="C64" i="16"/>
  <c r="C95" i="12"/>
  <c r="C95" i="16"/>
  <c r="C48" i="12"/>
  <c r="C48" i="16"/>
  <c r="C50" i="12"/>
  <c r="C50" i="16"/>
  <c r="C44" i="12"/>
  <c r="C44" i="16"/>
  <c r="C38" i="12"/>
  <c r="C38" i="16"/>
  <c r="C32" i="12"/>
  <c r="C32" i="16"/>
  <c r="C26" i="12"/>
  <c r="C26" i="16"/>
  <c r="C20" i="12"/>
  <c r="C20" i="16"/>
  <c r="C14" i="12"/>
  <c r="C14" i="16"/>
  <c r="C8" i="12"/>
  <c r="C8" i="16"/>
  <c r="F81" i="13"/>
  <c r="F96" i="13"/>
  <c r="I37" i="16"/>
  <c r="I47" i="16"/>
  <c r="I79" i="16"/>
  <c r="I15" i="16"/>
  <c r="I63" i="16"/>
  <c r="I31" i="16"/>
  <c r="I95" i="16"/>
  <c r="C37" i="12"/>
  <c r="I87" i="16"/>
  <c r="I71" i="16"/>
  <c r="I55" i="16"/>
  <c r="I39" i="16"/>
  <c r="I23" i="16"/>
  <c r="I99" i="16"/>
  <c r="I83" i="16"/>
  <c r="I67" i="16"/>
  <c r="I51" i="16"/>
  <c r="I35" i="16"/>
  <c r="I19" i="16"/>
  <c r="I91" i="16"/>
  <c r="I75" i="16"/>
  <c r="I59" i="16"/>
  <c r="I43" i="16"/>
  <c r="I27" i="16"/>
  <c r="I11" i="16"/>
  <c r="I101" i="16"/>
  <c r="I97" i="16"/>
  <c r="I93" i="16"/>
  <c r="I89" i="16"/>
  <c r="I85" i="16"/>
  <c r="I81" i="16"/>
  <c r="I77" i="16"/>
  <c r="I73" i="16"/>
  <c r="I69" i="16"/>
  <c r="I65" i="16"/>
  <c r="I61" i="16"/>
  <c r="I57" i="16"/>
  <c r="I53" i="16"/>
  <c r="I49" i="16"/>
  <c r="I45" i="16"/>
  <c r="I41" i="16"/>
  <c r="I33" i="16"/>
  <c r="I29" i="16"/>
  <c r="I25" i="16"/>
  <c r="I21" i="16"/>
  <c r="I17" i="16"/>
  <c r="I13" i="16"/>
  <c r="I100" i="16"/>
  <c r="I96" i="16"/>
  <c r="I92" i="16"/>
  <c r="I88" i="16"/>
  <c r="I84" i="16"/>
  <c r="I80" i="16"/>
  <c r="I76" i="16"/>
  <c r="I72" i="16"/>
  <c r="I68" i="16"/>
  <c r="I64" i="16"/>
  <c r="I60" i="16"/>
  <c r="I56" i="16"/>
  <c r="I52" i="16"/>
  <c r="I48" i="16"/>
  <c r="I44" i="16"/>
  <c r="I40" i="16"/>
  <c r="I36" i="16"/>
  <c r="I32" i="16"/>
  <c r="I28" i="16"/>
  <c r="I24" i="16"/>
  <c r="I20" i="16"/>
  <c r="I16" i="16"/>
  <c r="I12" i="16"/>
  <c r="C4" i="16"/>
  <c r="I98" i="16"/>
  <c r="I94" i="16"/>
  <c r="I90" i="16"/>
  <c r="I86" i="16"/>
  <c r="I82" i="16"/>
  <c r="I78" i="16"/>
  <c r="I74" i="16"/>
  <c r="I70" i="16"/>
  <c r="I66" i="16"/>
  <c r="I62" i="16"/>
  <c r="I58" i="16"/>
  <c r="I54" i="16"/>
  <c r="I50" i="16"/>
  <c r="I46" i="16"/>
  <c r="I42" i="16"/>
  <c r="I38" i="16"/>
  <c r="I34" i="16"/>
  <c r="I30" i="16"/>
  <c r="I26" i="16"/>
  <c r="I22" i="16"/>
  <c r="I18" i="16"/>
  <c r="I14" i="16"/>
  <c r="H90" i="13"/>
  <c r="P90" i="13" s="1"/>
  <c r="K93" i="3"/>
  <c r="H11" i="14"/>
  <c r="M11" i="14" s="1"/>
  <c r="J11" i="3"/>
  <c r="L11" i="13"/>
  <c r="J79" i="3"/>
  <c r="K68" i="3"/>
  <c r="J92" i="3"/>
  <c r="J88" i="3"/>
  <c r="K99" i="3"/>
  <c r="H100" i="13"/>
  <c r="M100" i="13" s="1"/>
  <c r="O100" i="13" s="1"/>
  <c r="H79" i="3"/>
  <c r="O79" i="3" s="1"/>
  <c r="H77" i="3"/>
  <c r="M77" i="3" s="1"/>
  <c r="H101" i="13"/>
  <c r="P101" i="13" s="1"/>
  <c r="H96" i="3"/>
  <c r="L96" i="3" s="1"/>
  <c r="N96" i="3" s="1"/>
  <c r="P96" i="3" s="1"/>
  <c r="Q96" i="3" s="1"/>
  <c r="H83" i="3"/>
  <c r="O83" i="3" s="1"/>
  <c r="H72" i="3"/>
  <c r="O72" i="3" s="1"/>
  <c r="F58" i="13"/>
  <c r="F87" i="13"/>
  <c r="H60" i="3"/>
  <c r="M60" i="3" s="1"/>
  <c r="H59" i="3"/>
  <c r="O59" i="3" s="1"/>
  <c r="J56" i="3"/>
  <c r="F91" i="13"/>
  <c r="F83" i="13"/>
  <c r="F101" i="13"/>
  <c r="J59" i="3"/>
  <c r="J63" i="3"/>
  <c r="H58" i="13"/>
  <c r="N58" i="13" s="1"/>
  <c r="H87" i="3"/>
  <c r="H76" i="3"/>
  <c r="M76" i="3" s="1"/>
  <c r="H75" i="3"/>
  <c r="O75" i="3" s="1"/>
  <c r="H63" i="3"/>
  <c r="O63" i="3" s="1"/>
  <c r="H99" i="3"/>
  <c r="O99" i="3" s="1"/>
  <c r="H93" i="3"/>
  <c r="M93" i="3" s="1"/>
  <c r="H73" i="3"/>
  <c r="M73" i="3" s="1"/>
  <c r="K69" i="3"/>
  <c r="F95" i="13"/>
  <c r="K87" i="3"/>
  <c r="J75" i="3"/>
  <c r="L84" i="13"/>
  <c r="H102" i="13"/>
  <c r="N102" i="13" s="1"/>
  <c r="H85" i="13"/>
  <c r="N85" i="13" s="1"/>
  <c r="L101" i="13"/>
  <c r="H84" i="3"/>
  <c r="M84" i="3" s="1"/>
  <c r="H69" i="3"/>
  <c r="M69" i="3" s="1"/>
  <c r="H61" i="3"/>
  <c r="M61" i="3" s="1"/>
  <c r="H58" i="3"/>
  <c r="M58" i="3" s="1"/>
  <c r="H66" i="13"/>
  <c r="N66" i="13" s="1"/>
  <c r="H63" i="13"/>
  <c r="N63" i="13" s="1"/>
  <c r="H60" i="13"/>
  <c r="N60" i="13" s="1"/>
  <c r="H55" i="13"/>
  <c r="N55" i="13" s="1"/>
  <c r="J103" i="14"/>
  <c r="H88" i="13"/>
  <c r="P88" i="13" s="1"/>
  <c r="H84" i="13"/>
  <c r="N84" i="13" s="1"/>
  <c r="H100" i="3"/>
  <c r="M100" i="3" s="1"/>
  <c r="H91" i="3"/>
  <c r="H89" i="3"/>
  <c r="H88" i="3"/>
  <c r="L88" i="3" s="1"/>
  <c r="N88" i="3" s="1"/>
  <c r="P88" i="3" s="1"/>
  <c r="Q88" i="3" s="1"/>
  <c r="H85" i="3"/>
  <c r="H81" i="3"/>
  <c r="M81" i="3" s="1"/>
  <c r="H68" i="3"/>
  <c r="M68" i="3" s="1"/>
  <c r="H64" i="3"/>
  <c r="M64" i="3" s="1"/>
  <c r="H56" i="3"/>
  <c r="J55" i="3"/>
  <c r="H103" i="3"/>
  <c r="O103" i="3" s="1"/>
  <c r="J103" i="13"/>
  <c r="H99" i="13"/>
  <c r="P99" i="13" s="1"/>
  <c r="H101" i="3"/>
  <c r="M101" i="3" s="1"/>
  <c r="H97" i="3"/>
  <c r="M97" i="3" s="1"/>
  <c r="H92" i="3"/>
  <c r="H80" i="3"/>
  <c r="M80" i="3" s="1"/>
  <c r="H71" i="3"/>
  <c r="M71" i="3" s="1"/>
  <c r="H57" i="3"/>
  <c r="O57" i="3" s="1"/>
  <c r="H55" i="3"/>
  <c r="H80" i="14"/>
  <c r="O80" i="14" s="1"/>
  <c r="F71" i="13"/>
  <c r="F63" i="13"/>
  <c r="F79" i="13"/>
  <c r="F78" i="13"/>
  <c r="F75" i="13"/>
  <c r="F59" i="13"/>
  <c r="F55" i="13"/>
  <c r="H91" i="14"/>
  <c r="O91" i="14" s="1"/>
  <c r="H101" i="14"/>
  <c r="O101" i="14" s="1"/>
  <c r="H89" i="14"/>
  <c r="O89" i="14" s="1"/>
  <c r="H79" i="14"/>
  <c r="O79" i="14" s="1"/>
  <c r="H97" i="14"/>
  <c r="O97" i="14" s="1"/>
  <c r="H95" i="14"/>
  <c r="M95" i="14" s="1"/>
  <c r="F79" i="14"/>
  <c r="H100" i="14"/>
  <c r="O100" i="14" s="1"/>
  <c r="H88" i="14"/>
  <c r="O88" i="14" s="1"/>
  <c r="H81" i="14"/>
  <c r="O81" i="14" s="1"/>
  <c r="H77" i="14"/>
  <c r="O77" i="14" s="1"/>
  <c r="H70" i="14"/>
  <c r="M70" i="14" s="1"/>
  <c r="M96" i="14"/>
  <c r="O96" i="14"/>
  <c r="L96" i="14"/>
  <c r="N96" i="14" s="1"/>
  <c r="F61" i="13"/>
  <c r="F85" i="13"/>
  <c r="F66" i="3"/>
  <c r="D62" i="12"/>
  <c r="F73" i="13"/>
  <c r="F93" i="13"/>
  <c r="F81" i="3"/>
  <c r="F77" i="3"/>
  <c r="H85" i="14"/>
  <c r="O85" i="14" s="1"/>
  <c r="F81" i="14"/>
  <c r="H68" i="14"/>
  <c r="O68" i="14" s="1"/>
  <c r="H65" i="14"/>
  <c r="O65" i="14" s="1"/>
  <c r="H63" i="14"/>
  <c r="O63" i="14" s="1"/>
  <c r="H61" i="14"/>
  <c r="O61" i="14" s="1"/>
  <c r="H59" i="14"/>
  <c r="O59" i="14" s="1"/>
  <c r="H55" i="14"/>
  <c r="O55" i="14" s="1"/>
  <c r="J96" i="14"/>
  <c r="H94" i="14"/>
  <c r="M94" i="14" s="1"/>
  <c r="H92" i="14"/>
  <c r="D85" i="12"/>
  <c r="D64" i="12"/>
  <c r="F96" i="3"/>
  <c r="F86" i="3"/>
  <c r="F82" i="14"/>
  <c r="F83" i="3"/>
  <c r="F59" i="3"/>
  <c r="F87" i="14"/>
  <c r="H75" i="14"/>
  <c r="O75" i="14" s="1"/>
  <c r="H72" i="14"/>
  <c r="O72" i="14" s="1"/>
  <c r="H64" i="14"/>
  <c r="O64" i="14" s="1"/>
  <c r="H62" i="14"/>
  <c r="M62" i="14" s="1"/>
  <c r="H60" i="14"/>
  <c r="O60" i="14" s="1"/>
  <c r="H58" i="14"/>
  <c r="M58" i="14" s="1"/>
  <c r="F88" i="13"/>
  <c r="D87" i="12"/>
  <c r="F80" i="13"/>
  <c r="D79" i="12"/>
  <c r="F72" i="13"/>
  <c r="D71" i="12"/>
  <c r="F72" i="14"/>
  <c r="F68" i="13"/>
  <c r="D67" i="12"/>
  <c r="F68" i="14"/>
  <c r="F60" i="13"/>
  <c r="D59" i="12"/>
  <c r="F99" i="14"/>
  <c r="D98" i="12"/>
  <c r="F102" i="14"/>
  <c r="F99" i="3"/>
  <c r="F80" i="14"/>
  <c r="D94" i="12"/>
  <c r="H97" i="13"/>
  <c r="M97" i="13" s="1"/>
  <c r="O97" i="13" s="1"/>
  <c r="E96" i="12" s="1"/>
  <c r="F92" i="13"/>
  <c r="D91" i="12"/>
  <c r="F84" i="13"/>
  <c r="D83" i="12"/>
  <c r="F84" i="14"/>
  <c r="F76" i="13"/>
  <c r="D75" i="12"/>
  <c r="F76" i="14"/>
  <c r="F64" i="13"/>
  <c r="F56" i="13"/>
  <c r="D55" i="12"/>
  <c r="F56" i="14"/>
  <c r="H64" i="13"/>
  <c r="N64" i="13" s="1"/>
  <c r="H57" i="13"/>
  <c r="N57" i="13" s="1"/>
  <c r="H94" i="13"/>
  <c r="P94" i="13" s="1"/>
  <c r="L102" i="13"/>
  <c r="J101" i="13"/>
  <c r="L100" i="13"/>
  <c r="F89" i="13"/>
  <c r="D88" i="12"/>
  <c r="F77" i="14"/>
  <c r="D76" i="12"/>
  <c r="D72" i="12"/>
  <c r="F73" i="14"/>
  <c r="D68" i="12"/>
  <c r="F69" i="14"/>
  <c r="F65" i="13"/>
  <c r="D60" i="12"/>
  <c r="F57" i="13"/>
  <c r="D56" i="12"/>
  <c r="F100" i="14"/>
  <c r="D99" i="12"/>
  <c r="F100" i="3"/>
  <c r="M98" i="3"/>
  <c r="K96" i="3"/>
  <c r="F89" i="3"/>
  <c r="F80" i="3"/>
  <c r="J71" i="3"/>
  <c r="F69" i="3"/>
  <c r="F68" i="3"/>
  <c r="F64" i="3"/>
  <c r="H84" i="14"/>
  <c r="O84" i="14" s="1"/>
  <c r="F83" i="14"/>
  <c r="H71" i="14"/>
  <c r="O71" i="14" s="1"/>
  <c r="H67" i="14"/>
  <c r="O67" i="14" s="1"/>
  <c r="F65" i="14"/>
  <c r="F64" i="14"/>
  <c r="F63" i="14"/>
  <c r="F61" i="14"/>
  <c r="F60" i="14"/>
  <c r="F59" i="14"/>
  <c r="H102" i="14"/>
  <c r="H98" i="14"/>
  <c r="F96" i="14"/>
  <c r="D100" i="12"/>
  <c r="K102" i="13"/>
  <c r="F102" i="13"/>
  <c r="L99" i="13"/>
  <c r="F99" i="13"/>
  <c r="L97" i="13"/>
  <c r="D89" i="12"/>
  <c r="F86" i="14"/>
  <c r="D81" i="12"/>
  <c r="F78" i="14"/>
  <c r="D73" i="12"/>
  <c r="F74" i="14"/>
  <c r="F70" i="14"/>
  <c r="D65" i="12"/>
  <c r="D61" i="12"/>
  <c r="D57" i="12"/>
  <c r="D96" i="12"/>
  <c r="F97" i="14"/>
  <c r="D92" i="12"/>
  <c r="F93" i="14"/>
  <c r="F101" i="3"/>
  <c r="F97" i="3"/>
  <c r="F95" i="3"/>
  <c r="K84" i="3"/>
  <c r="F84" i="3"/>
  <c r="K83" i="3"/>
  <c r="F82" i="3"/>
  <c r="F78" i="3"/>
  <c r="F76" i="3"/>
  <c r="K73" i="3"/>
  <c r="F72" i="3"/>
  <c r="F62" i="3"/>
  <c r="F60" i="3"/>
  <c r="F95" i="14"/>
  <c r="F92" i="14"/>
  <c r="D95" i="12"/>
  <c r="D84" i="12"/>
  <c r="D78" i="12"/>
  <c r="D69" i="12"/>
  <c r="D63" i="12"/>
  <c r="F70" i="13"/>
  <c r="F66" i="13"/>
  <c r="F62" i="13"/>
  <c r="J99" i="13"/>
  <c r="L98" i="13"/>
  <c r="J97" i="13"/>
  <c r="D90" i="12"/>
  <c r="D86" i="12"/>
  <c r="F75" i="14"/>
  <c r="D70" i="12"/>
  <c r="F71" i="14"/>
  <c r="D66" i="12"/>
  <c r="F67" i="14"/>
  <c r="D54" i="12"/>
  <c r="F98" i="13"/>
  <c r="D97" i="12"/>
  <c r="F98" i="14"/>
  <c r="F94" i="13"/>
  <c r="D93" i="12"/>
  <c r="F94" i="14"/>
  <c r="K103" i="3"/>
  <c r="F102" i="3"/>
  <c r="F92" i="3"/>
  <c r="K91" i="3"/>
  <c r="F91" i="3"/>
  <c r="F90" i="3"/>
  <c r="F88" i="3"/>
  <c r="K85" i="3"/>
  <c r="F85" i="3"/>
  <c r="F79" i="3"/>
  <c r="J76" i="3"/>
  <c r="F74" i="3"/>
  <c r="F67" i="3"/>
  <c r="F63" i="3"/>
  <c r="J60" i="3"/>
  <c r="F58" i="3"/>
  <c r="F57" i="3"/>
  <c r="F56" i="3"/>
  <c r="F90" i="14"/>
  <c r="F89" i="14"/>
  <c r="F88" i="14"/>
  <c r="H76" i="14"/>
  <c r="O76" i="14" s="1"/>
  <c r="H73" i="14"/>
  <c r="O73" i="14" s="1"/>
  <c r="H69" i="14"/>
  <c r="O69" i="14" s="1"/>
  <c r="F55" i="14"/>
  <c r="H99" i="14"/>
  <c r="M99" i="14" s="1"/>
  <c r="H93" i="14"/>
  <c r="D101" i="12"/>
  <c r="D74" i="12"/>
  <c r="L103" i="13"/>
  <c r="F103" i="13"/>
  <c r="H103" i="13"/>
  <c r="H103" i="14"/>
  <c r="O103" i="14" s="1"/>
  <c r="K103" i="13"/>
  <c r="F103" i="3"/>
  <c r="F103" i="14"/>
  <c r="H57" i="14"/>
  <c r="O57" i="14" s="1"/>
  <c r="H87" i="14"/>
  <c r="O87" i="14" s="1"/>
  <c r="H83" i="14"/>
  <c r="O83" i="14" s="1"/>
  <c r="H56" i="14"/>
  <c r="L56" i="14" s="1"/>
  <c r="N56" i="14" s="1"/>
  <c r="M82" i="14"/>
  <c r="O82" i="14"/>
  <c r="L82" i="14"/>
  <c r="N82" i="14" s="1"/>
  <c r="M74" i="14"/>
  <c r="L74" i="14"/>
  <c r="N74" i="14" s="1"/>
  <c r="O74" i="14"/>
  <c r="H78" i="14"/>
  <c r="H66" i="14"/>
  <c r="H90" i="14"/>
  <c r="H86" i="14"/>
  <c r="J82" i="14"/>
  <c r="J74" i="14"/>
  <c r="J30" i="14"/>
  <c r="J22" i="14"/>
  <c r="J14" i="14"/>
  <c r="J13" i="14"/>
  <c r="J17" i="14"/>
  <c r="J46" i="14"/>
  <c r="J18" i="14"/>
  <c r="J34" i="14"/>
  <c r="J26" i="14"/>
  <c r="J38" i="14"/>
  <c r="J37" i="14"/>
  <c r="J25" i="14"/>
  <c r="J15" i="14"/>
  <c r="J11" i="14"/>
  <c r="M67" i="3"/>
  <c r="L67" i="3"/>
  <c r="N67" i="3" s="1"/>
  <c r="P67" i="3" s="1"/>
  <c r="Q67" i="3" s="1"/>
  <c r="O67" i="3"/>
  <c r="K95" i="3"/>
  <c r="K67" i="3"/>
  <c r="K57" i="3"/>
  <c r="H95" i="3"/>
  <c r="H65" i="3"/>
  <c r="K100" i="3"/>
  <c r="K81" i="3"/>
  <c r="K80" i="3"/>
  <c r="K72" i="3"/>
  <c r="J67" i="3"/>
  <c r="K65" i="3"/>
  <c r="K64" i="3"/>
  <c r="L58" i="3"/>
  <c r="N58" i="3" s="1"/>
  <c r="P58" i="3" s="1"/>
  <c r="Q58" i="3" s="1"/>
  <c r="J103" i="3"/>
  <c r="K97" i="3"/>
  <c r="K89" i="3"/>
  <c r="K77" i="3"/>
  <c r="K61" i="3"/>
  <c r="M90" i="3"/>
  <c r="O90" i="3"/>
  <c r="J90" i="3"/>
  <c r="K90" i="3"/>
  <c r="M74" i="3"/>
  <c r="O74" i="3"/>
  <c r="J74" i="3"/>
  <c r="K74" i="3"/>
  <c r="M70" i="3"/>
  <c r="O70" i="3"/>
  <c r="J70" i="3"/>
  <c r="K70" i="3"/>
  <c r="J102" i="3"/>
  <c r="K102" i="3"/>
  <c r="J98" i="3"/>
  <c r="K98" i="3"/>
  <c r="M94" i="3"/>
  <c r="O94" i="3"/>
  <c r="J94" i="3"/>
  <c r="K94" i="3"/>
  <c r="M78" i="3"/>
  <c r="O78" i="3"/>
  <c r="J78" i="3"/>
  <c r="K78" i="3"/>
  <c r="M102" i="3"/>
  <c r="M82" i="3"/>
  <c r="O82" i="3"/>
  <c r="J82" i="3"/>
  <c r="K82" i="3"/>
  <c r="M62" i="3"/>
  <c r="O62" i="3"/>
  <c r="J62" i="3"/>
  <c r="K62" i="3"/>
  <c r="L102" i="3"/>
  <c r="N102" i="3" s="1"/>
  <c r="P102" i="3" s="1"/>
  <c r="Q102" i="3" s="1"/>
  <c r="K101" i="3"/>
  <c r="L98" i="3"/>
  <c r="N98" i="3" s="1"/>
  <c r="P98" i="3" s="1"/>
  <c r="Q98" i="3" s="1"/>
  <c r="L94" i="3"/>
  <c r="N94" i="3" s="1"/>
  <c r="P94" i="3" s="1"/>
  <c r="Q94" i="3" s="1"/>
  <c r="M86" i="3"/>
  <c r="O86" i="3"/>
  <c r="J86" i="3"/>
  <c r="K86" i="3"/>
  <c r="L78" i="3"/>
  <c r="N78" i="3" s="1"/>
  <c r="P78" i="3" s="1"/>
  <c r="Q78" i="3" s="1"/>
  <c r="M66" i="3"/>
  <c r="O66" i="3"/>
  <c r="J66" i="3"/>
  <c r="K66" i="3"/>
  <c r="K58" i="3"/>
  <c r="M96" i="13"/>
  <c r="O96" i="13" s="1"/>
  <c r="E95" i="12" s="1"/>
  <c r="N96" i="13"/>
  <c r="P96" i="13"/>
  <c r="M98" i="13"/>
  <c r="O98" i="13" s="1"/>
  <c r="E97" i="12" s="1"/>
  <c r="N98" i="13"/>
  <c r="P98" i="13"/>
  <c r="K100" i="13"/>
  <c r="K98" i="13"/>
  <c r="K96" i="13"/>
  <c r="J98" i="13"/>
  <c r="J96" i="13"/>
  <c r="L96" i="13"/>
  <c r="H89" i="13"/>
  <c r="N89" i="13" s="1"/>
  <c r="H86" i="13"/>
  <c r="N86" i="13" s="1"/>
  <c r="H56" i="13"/>
  <c r="N56" i="13" s="1"/>
  <c r="H91" i="13"/>
  <c r="N91" i="13" s="1"/>
  <c r="H87" i="13"/>
  <c r="M87" i="13" s="1"/>
  <c r="O87" i="13" s="1"/>
  <c r="E86" i="12" s="1"/>
  <c r="H62" i="13"/>
  <c r="N62" i="13" s="1"/>
  <c r="L88" i="13"/>
  <c r="H83" i="13"/>
  <c r="N83" i="13" s="1"/>
  <c r="H95" i="13"/>
  <c r="N95" i="13" s="1"/>
  <c r="H92" i="13"/>
  <c r="L86" i="13"/>
  <c r="K85" i="13"/>
  <c r="L92" i="13"/>
  <c r="J86" i="13"/>
  <c r="J87" i="13"/>
  <c r="L85" i="13"/>
  <c r="H65" i="13"/>
  <c r="N65" i="13" s="1"/>
  <c r="L94" i="13"/>
  <c r="L90" i="13"/>
  <c r="K84" i="13"/>
  <c r="L83" i="13"/>
  <c r="H61" i="13"/>
  <c r="N61" i="13" s="1"/>
  <c r="J95" i="13"/>
  <c r="J94" i="13"/>
  <c r="J91" i="13"/>
  <c r="J90" i="13"/>
  <c r="K83" i="13"/>
  <c r="H59" i="13"/>
  <c r="N59" i="13" s="1"/>
  <c r="H93" i="13"/>
  <c r="L93" i="13"/>
  <c r="L89" i="13"/>
  <c r="J93" i="13"/>
  <c r="J89" i="13"/>
  <c r="H80" i="13"/>
  <c r="N80" i="13" s="1"/>
  <c r="L95" i="13"/>
  <c r="J92" i="13"/>
  <c r="L91" i="13"/>
  <c r="J88" i="13"/>
  <c r="L87" i="13"/>
  <c r="H81" i="13"/>
  <c r="N81" i="13" s="1"/>
  <c r="L80" i="13"/>
  <c r="P74" i="13"/>
  <c r="H82" i="13"/>
  <c r="N82" i="13" s="1"/>
  <c r="K80" i="13"/>
  <c r="P69" i="13"/>
  <c r="L65" i="13"/>
  <c r="L61" i="13"/>
  <c r="L82" i="13"/>
  <c r="L58" i="13"/>
  <c r="L60" i="13"/>
  <c r="L55" i="13"/>
  <c r="P75" i="13"/>
  <c r="P70" i="13"/>
  <c r="L64" i="13"/>
  <c r="L62" i="13"/>
  <c r="L57" i="13"/>
  <c r="K55" i="13"/>
  <c r="K82" i="13"/>
  <c r="P73" i="13"/>
  <c r="P68" i="13"/>
  <c r="L66" i="13"/>
  <c r="P76" i="13"/>
  <c r="P72" i="13"/>
  <c r="P67" i="13"/>
  <c r="L63" i="13"/>
  <c r="L59" i="13"/>
  <c r="L56" i="13"/>
  <c r="H79" i="13"/>
  <c r="H78" i="13"/>
  <c r="J77" i="13"/>
  <c r="K77" i="13"/>
  <c r="J76" i="13"/>
  <c r="K76" i="13"/>
  <c r="J75" i="13"/>
  <c r="K75" i="13"/>
  <c r="J74" i="13"/>
  <c r="K74" i="13"/>
  <c r="J73" i="13"/>
  <c r="K73" i="13"/>
  <c r="J72" i="13"/>
  <c r="K72" i="13"/>
  <c r="P71" i="13"/>
  <c r="J71" i="13"/>
  <c r="K71" i="13"/>
  <c r="J70" i="13"/>
  <c r="K70" i="13"/>
  <c r="J69" i="13"/>
  <c r="K69" i="13"/>
  <c r="J68" i="13"/>
  <c r="K68" i="13"/>
  <c r="J67" i="13"/>
  <c r="K67" i="13"/>
  <c r="L81" i="13"/>
  <c r="L77" i="13"/>
  <c r="L76" i="13"/>
  <c r="L75" i="13"/>
  <c r="L74" i="13"/>
  <c r="L73" i="13"/>
  <c r="L72" i="13"/>
  <c r="L71" i="13"/>
  <c r="L70" i="13"/>
  <c r="L69" i="13"/>
  <c r="L68" i="13"/>
  <c r="L67" i="13"/>
  <c r="J79" i="13"/>
  <c r="K79" i="13"/>
  <c r="J78" i="13"/>
  <c r="K78" i="13"/>
  <c r="P77" i="13"/>
  <c r="M77" i="13"/>
  <c r="O77" i="13" s="1"/>
  <c r="E76" i="12" s="1"/>
  <c r="M76" i="13"/>
  <c r="O76" i="13" s="1"/>
  <c r="E75" i="12" s="1"/>
  <c r="M75" i="13"/>
  <c r="O75" i="13" s="1"/>
  <c r="E74" i="12" s="1"/>
  <c r="M74" i="13"/>
  <c r="O74" i="13" s="1"/>
  <c r="E73" i="12" s="1"/>
  <c r="M73" i="13"/>
  <c r="O73" i="13" s="1"/>
  <c r="E72" i="12" s="1"/>
  <c r="M72" i="13"/>
  <c r="O72" i="13" s="1"/>
  <c r="E71" i="12" s="1"/>
  <c r="M71" i="13"/>
  <c r="O71" i="13" s="1"/>
  <c r="E70" i="12" s="1"/>
  <c r="M70" i="13"/>
  <c r="O70" i="13" s="1"/>
  <c r="E69" i="12" s="1"/>
  <c r="M69" i="13"/>
  <c r="O69" i="13" s="1"/>
  <c r="E68" i="12" s="1"/>
  <c r="M68" i="13"/>
  <c r="O68" i="13" s="1"/>
  <c r="E67" i="12" s="1"/>
  <c r="M67" i="13"/>
  <c r="O67" i="13" s="1"/>
  <c r="E66" i="12" s="1"/>
  <c r="K81" i="13"/>
  <c r="K66" i="13"/>
  <c r="K65" i="13"/>
  <c r="K58" i="13"/>
  <c r="K64" i="13"/>
  <c r="K63" i="13"/>
  <c r="K62" i="13"/>
  <c r="K61" i="13"/>
  <c r="K60" i="13"/>
  <c r="K59" i="13"/>
  <c r="K57" i="13"/>
  <c r="K56" i="13"/>
  <c r="J31" i="14"/>
  <c r="J7" i="14"/>
  <c r="J27" i="14"/>
  <c r="J45" i="14"/>
  <c r="J29" i="14"/>
  <c r="J41" i="14"/>
  <c r="J33" i="14"/>
  <c r="J21" i="14"/>
  <c r="J19" i="14"/>
  <c r="J23" i="14"/>
  <c r="J42" i="14"/>
  <c r="J8" i="14"/>
  <c r="J52" i="14"/>
  <c r="J44" i="14"/>
  <c r="J49" i="14"/>
  <c r="J35" i="14"/>
  <c r="J39" i="14"/>
  <c r="J40" i="14"/>
  <c r="J36" i="14"/>
  <c r="J32" i="14"/>
  <c r="J28" i="14"/>
  <c r="J24" i="14"/>
  <c r="J20" i="14"/>
  <c r="J16" i="14"/>
  <c r="J12" i="14"/>
  <c r="H6" i="13"/>
  <c r="N6" i="13" s="1"/>
  <c r="J10" i="3"/>
  <c r="H5" i="14"/>
  <c r="H7" i="14"/>
  <c r="M7" i="14" s="1"/>
  <c r="H6" i="14"/>
  <c r="M6" i="14" s="1"/>
  <c r="J5" i="14"/>
  <c r="J48" i="14"/>
  <c r="J50" i="14"/>
  <c r="H43" i="14"/>
  <c r="M43" i="14" s="1"/>
  <c r="J51" i="14"/>
  <c r="J47" i="14"/>
  <c r="H8" i="14"/>
  <c r="M8" i="14" s="1"/>
  <c r="J10" i="14"/>
  <c r="H10" i="14"/>
  <c r="M10" i="14" s="1"/>
  <c r="K9" i="3"/>
  <c r="J54" i="14"/>
  <c r="H9" i="14"/>
  <c r="M9" i="14" s="1"/>
  <c r="L10" i="13"/>
  <c r="J6" i="14"/>
  <c r="K9" i="13"/>
  <c r="H53" i="14"/>
  <c r="M53" i="14" s="1"/>
  <c r="J9" i="14"/>
  <c r="O49" i="14"/>
  <c r="M41" i="14"/>
  <c r="M37" i="14"/>
  <c r="O33" i="14"/>
  <c r="O21" i="14"/>
  <c r="M33" i="14"/>
  <c r="F25" i="14"/>
  <c r="M49" i="14"/>
  <c r="M25" i="14"/>
  <c r="M21" i="14"/>
  <c r="F5" i="14"/>
  <c r="F23" i="14"/>
  <c r="F34" i="14"/>
  <c r="F36" i="14"/>
  <c r="F38" i="14"/>
  <c r="F40" i="14"/>
  <c r="O41" i="14"/>
  <c r="F51" i="14"/>
  <c r="F53" i="14"/>
  <c r="F8" i="14"/>
  <c r="F10" i="14"/>
  <c r="F12" i="14"/>
  <c r="F14" i="14"/>
  <c r="F16" i="14"/>
  <c r="F18" i="14"/>
  <c r="F20" i="14"/>
  <c r="F27" i="14"/>
  <c r="F29" i="14"/>
  <c r="F31" i="14"/>
  <c r="F33" i="14"/>
  <c r="F42" i="14"/>
  <c r="F44" i="14"/>
  <c r="F46" i="14"/>
  <c r="F48" i="14"/>
  <c r="F6" i="14"/>
  <c r="F22" i="14"/>
  <c r="F24" i="14"/>
  <c r="F35" i="14"/>
  <c r="F37" i="14"/>
  <c r="F39" i="14"/>
  <c r="F41" i="14"/>
  <c r="F50" i="14"/>
  <c r="F52" i="14"/>
  <c r="F54" i="14"/>
  <c r="F7" i="14"/>
  <c r="F9" i="14"/>
  <c r="F11" i="14"/>
  <c r="F13" i="14"/>
  <c r="F15" i="14"/>
  <c r="F17" i="14"/>
  <c r="F19" i="14"/>
  <c r="F21" i="14"/>
  <c r="F26" i="14"/>
  <c r="F28" i="14"/>
  <c r="F30" i="14"/>
  <c r="F32" i="14"/>
  <c r="F43" i="14"/>
  <c r="F45" i="14"/>
  <c r="F47" i="14"/>
  <c r="F49" i="14"/>
  <c r="L14" i="14"/>
  <c r="N14" i="14" s="1"/>
  <c r="O14" i="14"/>
  <c r="L15" i="14"/>
  <c r="N15" i="14" s="1"/>
  <c r="O15" i="14"/>
  <c r="O26" i="14"/>
  <c r="L26" i="14"/>
  <c r="N26" i="14" s="1"/>
  <c r="P26" i="14" s="1"/>
  <c r="Q26" i="14" s="1"/>
  <c r="M42" i="14"/>
  <c r="M50" i="14"/>
  <c r="M12" i="14"/>
  <c r="M16" i="14"/>
  <c r="M19" i="14"/>
  <c r="L27" i="14"/>
  <c r="N27" i="14" s="1"/>
  <c r="P27" i="14" s="1"/>
  <c r="Q27" i="14" s="1"/>
  <c r="O27" i="14"/>
  <c r="L28" i="14"/>
  <c r="N28" i="14" s="1"/>
  <c r="P28" i="14" s="1"/>
  <c r="Q28" i="14" s="1"/>
  <c r="O28" i="14"/>
  <c r="L29" i="14"/>
  <c r="N29" i="14" s="1"/>
  <c r="P29" i="14" s="1"/>
  <c r="Q29" i="14" s="1"/>
  <c r="L35" i="14"/>
  <c r="N35" i="14" s="1"/>
  <c r="P35" i="14" s="1"/>
  <c r="Q35" i="14" s="1"/>
  <c r="O35" i="14"/>
  <c r="L36" i="14"/>
  <c r="N36" i="14" s="1"/>
  <c r="P36" i="14" s="1"/>
  <c r="Q36" i="14" s="1"/>
  <c r="O36" i="14"/>
  <c r="L37" i="14"/>
  <c r="N37" i="14" s="1"/>
  <c r="P37" i="14" s="1"/>
  <c r="Q37" i="14" s="1"/>
  <c r="L44" i="14"/>
  <c r="N44" i="14" s="1"/>
  <c r="O44" i="14"/>
  <c r="L45" i="14"/>
  <c r="N45" i="14" s="1"/>
  <c r="L51" i="14"/>
  <c r="N51" i="14" s="1"/>
  <c r="O51" i="14"/>
  <c r="L52" i="14"/>
  <c r="N52" i="14" s="1"/>
  <c r="O52" i="14"/>
  <c r="M54" i="14"/>
  <c r="M34" i="14"/>
  <c r="M18" i="14"/>
  <c r="L21" i="14"/>
  <c r="N21" i="14" s="1"/>
  <c r="M30" i="14"/>
  <c r="M38" i="14"/>
  <c r="M46" i="14"/>
  <c r="M13" i="14"/>
  <c r="M17" i="14"/>
  <c r="L20" i="14"/>
  <c r="N20" i="14" s="1"/>
  <c r="O20" i="14"/>
  <c r="M22" i="14"/>
  <c r="L23" i="14"/>
  <c r="N23" i="14" s="1"/>
  <c r="O23" i="14"/>
  <c r="L24" i="14"/>
  <c r="N24" i="14" s="1"/>
  <c r="O24" i="14"/>
  <c r="L25" i="14"/>
  <c r="N25" i="14" s="1"/>
  <c r="O29" i="14"/>
  <c r="L31" i="14"/>
  <c r="N31" i="14" s="1"/>
  <c r="P31" i="14" s="1"/>
  <c r="Q31" i="14" s="1"/>
  <c r="O31" i="14"/>
  <c r="L32" i="14"/>
  <c r="N32" i="14" s="1"/>
  <c r="P32" i="14" s="1"/>
  <c r="Q32" i="14" s="1"/>
  <c r="O32" i="14"/>
  <c r="L33" i="14"/>
  <c r="N33" i="14" s="1"/>
  <c r="P33" i="14" s="1"/>
  <c r="Q33" i="14" s="1"/>
  <c r="O37" i="14"/>
  <c r="L39" i="14"/>
  <c r="N39" i="14" s="1"/>
  <c r="P39" i="14" s="1"/>
  <c r="Q39" i="14" s="1"/>
  <c r="O39" i="14"/>
  <c r="L40" i="14"/>
  <c r="N40" i="14" s="1"/>
  <c r="P40" i="14" s="1"/>
  <c r="Q40" i="14" s="1"/>
  <c r="O40" i="14"/>
  <c r="L41" i="14"/>
  <c r="N41" i="14" s="1"/>
  <c r="P41" i="14" s="1"/>
  <c r="Q41" i="14" s="1"/>
  <c r="O45" i="14"/>
  <c r="L47" i="14"/>
  <c r="N47" i="14" s="1"/>
  <c r="O47" i="14"/>
  <c r="L48" i="14"/>
  <c r="N48" i="14" s="1"/>
  <c r="O48" i="14"/>
  <c r="L49" i="14"/>
  <c r="N49" i="14" s="1"/>
  <c r="H5" i="13"/>
  <c r="N5" i="13" s="1"/>
  <c r="H7" i="13"/>
  <c r="N7" i="13" s="1"/>
  <c r="J53" i="13"/>
  <c r="J49" i="13"/>
  <c r="J45" i="13"/>
  <c r="J41" i="13"/>
  <c r="J37" i="13"/>
  <c r="J33" i="13"/>
  <c r="J29" i="13"/>
  <c r="J25" i="13"/>
  <c r="J21" i="13"/>
  <c r="J17" i="13"/>
  <c r="J13" i="13"/>
  <c r="J9" i="13"/>
  <c r="H52" i="13"/>
  <c r="N52" i="13" s="1"/>
  <c r="H48" i="13"/>
  <c r="N48" i="13" s="1"/>
  <c r="H44" i="13"/>
  <c r="N44" i="13" s="1"/>
  <c r="H40" i="13"/>
  <c r="N40" i="13" s="1"/>
  <c r="H36" i="13"/>
  <c r="N36" i="13" s="1"/>
  <c r="H32" i="13"/>
  <c r="N32" i="13" s="1"/>
  <c r="H28" i="13"/>
  <c r="N28" i="13" s="1"/>
  <c r="H24" i="13"/>
  <c r="N24" i="13" s="1"/>
  <c r="H20" i="13"/>
  <c r="N20" i="13" s="1"/>
  <c r="H16" i="13"/>
  <c r="N16" i="13" s="1"/>
  <c r="H12" i="13"/>
  <c r="N12" i="13" s="1"/>
  <c r="K8" i="13"/>
  <c r="J52" i="13"/>
  <c r="J48" i="13"/>
  <c r="J44" i="13"/>
  <c r="J40" i="13"/>
  <c r="J36" i="13"/>
  <c r="J32" i="13"/>
  <c r="J28" i="13"/>
  <c r="J24" i="13"/>
  <c r="J20" i="13"/>
  <c r="J16" i="13"/>
  <c r="J12" i="13"/>
  <c r="J8" i="13"/>
  <c r="H51" i="13"/>
  <c r="N51" i="13" s="1"/>
  <c r="H47" i="13"/>
  <c r="N47" i="13" s="1"/>
  <c r="H43" i="13"/>
  <c r="N43" i="13" s="1"/>
  <c r="H39" i="13"/>
  <c r="N39" i="13" s="1"/>
  <c r="H35" i="13"/>
  <c r="N35" i="13" s="1"/>
  <c r="H31" i="13"/>
  <c r="N31" i="13" s="1"/>
  <c r="H27" i="13"/>
  <c r="N27" i="13" s="1"/>
  <c r="H23" i="13"/>
  <c r="M23" i="13" s="1"/>
  <c r="O23" i="13" s="1"/>
  <c r="H19" i="13"/>
  <c r="M19" i="13" s="1"/>
  <c r="O19" i="13" s="1"/>
  <c r="H15" i="13"/>
  <c r="N15" i="13" s="1"/>
  <c r="H11" i="13"/>
  <c r="N11" i="13" s="1"/>
  <c r="L5" i="13"/>
  <c r="L7" i="13"/>
  <c r="J5" i="13"/>
  <c r="J51" i="13"/>
  <c r="J47" i="13"/>
  <c r="J43" i="13"/>
  <c r="J39" i="13"/>
  <c r="J35" i="13"/>
  <c r="J31" i="13"/>
  <c r="J27" i="13"/>
  <c r="J23" i="13"/>
  <c r="J19" i="13"/>
  <c r="J15" i="13"/>
  <c r="J11" i="13"/>
  <c r="J7" i="13"/>
  <c r="H54" i="13"/>
  <c r="N54" i="13" s="1"/>
  <c r="H50" i="13"/>
  <c r="N50" i="13" s="1"/>
  <c r="H46" i="13"/>
  <c r="N46" i="13" s="1"/>
  <c r="H42" i="13"/>
  <c r="N42" i="13" s="1"/>
  <c r="H38" i="13"/>
  <c r="N38" i="13" s="1"/>
  <c r="H34" i="13"/>
  <c r="N34" i="13" s="1"/>
  <c r="H30" i="13"/>
  <c r="N30" i="13" s="1"/>
  <c r="H26" i="13"/>
  <c r="N26" i="13" s="1"/>
  <c r="H22" i="13"/>
  <c r="N22" i="13" s="1"/>
  <c r="H18" i="13"/>
  <c r="N18" i="13" s="1"/>
  <c r="H14" i="13"/>
  <c r="N14" i="13" s="1"/>
  <c r="H10" i="13"/>
  <c r="N10" i="13" s="1"/>
  <c r="L6" i="13"/>
  <c r="H8" i="13"/>
  <c r="N8" i="13" s="1"/>
  <c r="J54" i="13"/>
  <c r="J50" i="13"/>
  <c r="J46" i="13"/>
  <c r="J42" i="13"/>
  <c r="J38" i="13"/>
  <c r="J34" i="13"/>
  <c r="J30" i="13"/>
  <c r="J26" i="13"/>
  <c r="J22" i="13"/>
  <c r="J18" i="13"/>
  <c r="J14" i="13"/>
  <c r="J10" i="13"/>
  <c r="J6" i="13"/>
  <c r="H53" i="13"/>
  <c r="N53" i="13" s="1"/>
  <c r="H49" i="13"/>
  <c r="N49" i="13" s="1"/>
  <c r="H25" i="13"/>
  <c r="N25" i="13" s="1"/>
  <c r="H21" i="13"/>
  <c r="N21" i="13" s="1"/>
  <c r="H9" i="13"/>
  <c r="N9" i="13" s="1"/>
  <c r="F9" i="13"/>
  <c r="F11" i="13"/>
  <c r="F12" i="13"/>
  <c r="F18" i="13"/>
  <c r="F20" i="13"/>
  <c r="F25" i="13"/>
  <c r="F42" i="13"/>
  <c r="F43" i="13"/>
  <c r="F44" i="13"/>
  <c r="F45" i="13"/>
  <c r="F49" i="13"/>
  <c r="L53" i="13"/>
  <c r="L49" i="13"/>
  <c r="L45" i="13"/>
  <c r="L41" i="13"/>
  <c r="L37" i="13"/>
  <c r="L33" i="13"/>
  <c r="L29" i="13"/>
  <c r="L25" i="13"/>
  <c r="L21" i="13"/>
  <c r="L17" i="13"/>
  <c r="L13" i="13"/>
  <c r="L9" i="13"/>
  <c r="K5" i="13"/>
  <c r="K51" i="13"/>
  <c r="K47" i="13"/>
  <c r="K43" i="13"/>
  <c r="K39" i="13"/>
  <c r="K35" i="13"/>
  <c r="K31" i="13"/>
  <c r="K27" i="13"/>
  <c r="K23" i="13"/>
  <c r="K19" i="13"/>
  <c r="K15" i="13"/>
  <c r="K11" i="13"/>
  <c r="K7" i="13"/>
  <c r="F7" i="13"/>
  <c r="F8" i="13"/>
  <c r="F10" i="13"/>
  <c r="F17" i="13"/>
  <c r="F19" i="13"/>
  <c r="F24" i="13"/>
  <c r="F38" i="13"/>
  <c r="F39" i="13"/>
  <c r="F40" i="13"/>
  <c r="F41" i="13"/>
  <c r="L52" i="13"/>
  <c r="L48" i="13"/>
  <c r="L44" i="13"/>
  <c r="L40" i="13"/>
  <c r="L36" i="13"/>
  <c r="L32" i="13"/>
  <c r="L28" i="13"/>
  <c r="L24" i="13"/>
  <c r="L20" i="13"/>
  <c r="L16" i="13"/>
  <c r="L12" i="13"/>
  <c r="L8" i="13"/>
  <c r="K54" i="13"/>
  <c r="K50" i="13"/>
  <c r="K46" i="13"/>
  <c r="K42" i="13"/>
  <c r="K38" i="13"/>
  <c r="K34" i="13"/>
  <c r="K30" i="13"/>
  <c r="K26" i="13"/>
  <c r="K22" i="13"/>
  <c r="K18" i="13"/>
  <c r="K14" i="13"/>
  <c r="K10" i="13"/>
  <c r="K6" i="13"/>
  <c r="F5" i="13"/>
  <c r="F6" i="13"/>
  <c r="F15" i="13"/>
  <c r="F16" i="13"/>
  <c r="F22" i="13"/>
  <c r="F23" i="13"/>
  <c r="F30" i="13"/>
  <c r="F31" i="13"/>
  <c r="F32" i="13"/>
  <c r="F33" i="13"/>
  <c r="F34" i="13"/>
  <c r="F35" i="13"/>
  <c r="F36" i="13"/>
  <c r="F37" i="13"/>
  <c r="F54" i="13"/>
  <c r="K45" i="13"/>
  <c r="K41" i="13"/>
  <c r="K37" i="13"/>
  <c r="K33" i="13"/>
  <c r="K29" i="13"/>
  <c r="K17" i="13"/>
  <c r="K13" i="13"/>
  <c r="N23" i="13"/>
  <c r="N19" i="13"/>
  <c r="F13" i="13"/>
  <c r="F14" i="13"/>
  <c r="F21" i="13"/>
  <c r="F26" i="13"/>
  <c r="F27" i="13"/>
  <c r="F28" i="13"/>
  <c r="F29" i="13"/>
  <c r="F46" i="13"/>
  <c r="F47" i="13"/>
  <c r="F48" i="13"/>
  <c r="F50" i="13"/>
  <c r="F51" i="13"/>
  <c r="F52" i="13"/>
  <c r="F53" i="13"/>
  <c r="N17" i="13"/>
  <c r="N13" i="13"/>
  <c r="P17" i="13"/>
  <c r="N29" i="13"/>
  <c r="N33" i="13"/>
  <c r="N37" i="13"/>
  <c r="N41" i="13"/>
  <c r="N45" i="13"/>
  <c r="F54" i="3"/>
  <c r="F50" i="3"/>
  <c r="F46" i="3"/>
  <c r="F42" i="3"/>
  <c r="F38" i="3"/>
  <c r="F34" i="3"/>
  <c r="F30" i="3"/>
  <c r="F26" i="3"/>
  <c r="F22" i="3"/>
  <c r="F18" i="3"/>
  <c r="F14" i="3"/>
  <c r="F10" i="3"/>
  <c r="F6" i="3"/>
  <c r="F53" i="3"/>
  <c r="F49" i="3"/>
  <c r="F45" i="3"/>
  <c r="F41" i="3"/>
  <c r="F37" i="3"/>
  <c r="F33" i="3"/>
  <c r="F29" i="3"/>
  <c r="F25" i="3"/>
  <c r="F21" i="3"/>
  <c r="F17" i="3"/>
  <c r="F13" i="3"/>
  <c r="F9" i="3"/>
  <c r="F52" i="3"/>
  <c r="F48" i="3"/>
  <c r="F44" i="3"/>
  <c r="F40" i="3"/>
  <c r="F36" i="3"/>
  <c r="F32" i="3"/>
  <c r="F28" i="3"/>
  <c r="F24" i="3"/>
  <c r="F20" i="3"/>
  <c r="F16" i="3"/>
  <c r="F12" i="3"/>
  <c r="F8" i="3"/>
  <c r="F5" i="3"/>
  <c r="F51" i="3"/>
  <c r="F47" i="3"/>
  <c r="F43" i="3"/>
  <c r="F39" i="3"/>
  <c r="F35" i="3"/>
  <c r="F31" i="3"/>
  <c r="F27" i="3"/>
  <c r="F23" i="3"/>
  <c r="F19" i="3"/>
  <c r="F15" i="3"/>
  <c r="F11" i="3"/>
  <c r="F7" i="3"/>
  <c r="H8" i="3"/>
  <c r="O8" i="3" s="1"/>
  <c r="H53" i="3"/>
  <c r="O53" i="3" s="1"/>
  <c r="H49" i="3"/>
  <c r="M49" i="3" s="1"/>
  <c r="H45" i="3"/>
  <c r="M45" i="3" s="1"/>
  <c r="H41" i="3"/>
  <c r="O41" i="3" s="1"/>
  <c r="H37" i="3"/>
  <c r="H33" i="3"/>
  <c r="O33" i="3" s="1"/>
  <c r="H29" i="3"/>
  <c r="M29" i="3" s="1"/>
  <c r="H25" i="3"/>
  <c r="O25" i="3" s="1"/>
  <c r="H21" i="3"/>
  <c r="O21" i="3" s="1"/>
  <c r="H17" i="3"/>
  <c r="M17" i="3" s="1"/>
  <c r="H13" i="3"/>
  <c r="O13" i="3" s="1"/>
  <c r="H9" i="3"/>
  <c r="M9" i="3" s="1"/>
  <c r="H52" i="3"/>
  <c r="O52" i="3" s="1"/>
  <c r="H48" i="3"/>
  <c r="O48" i="3" s="1"/>
  <c r="H44" i="3"/>
  <c r="O44" i="3" s="1"/>
  <c r="H40" i="3"/>
  <c r="O40" i="3" s="1"/>
  <c r="H36" i="3"/>
  <c r="O36" i="3" s="1"/>
  <c r="H32" i="3"/>
  <c r="O32" i="3" s="1"/>
  <c r="H28" i="3"/>
  <c r="O28" i="3" s="1"/>
  <c r="H24" i="3"/>
  <c r="O24" i="3" s="1"/>
  <c r="H20" i="3"/>
  <c r="O20" i="3" s="1"/>
  <c r="H16" i="3"/>
  <c r="O16" i="3" s="1"/>
  <c r="H12" i="3"/>
  <c r="O12" i="3" s="1"/>
  <c r="H5" i="3"/>
  <c r="O5" i="3" s="1"/>
  <c r="H51" i="3"/>
  <c r="O51" i="3" s="1"/>
  <c r="H47" i="3"/>
  <c r="O47" i="3" s="1"/>
  <c r="H43" i="3"/>
  <c r="O43" i="3" s="1"/>
  <c r="H39" i="3"/>
  <c r="O39" i="3" s="1"/>
  <c r="H35" i="3"/>
  <c r="O35" i="3" s="1"/>
  <c r="H31" i="3"/>
  <c r="O31" i="3" s="1"/>
  <c r="H27" i="3"/>
  <c r="O27" i="3" s="1"/>
  <c r="H23" i="3"/>
  <c r="O23" i="3" s="1"/>
  <c r="H19" i="3"/>
  <c r="O19" i="3" s="1"/>
  <c r="H15" i="3"/>
  <c r="O15" i="3" s="1"/>
  <c r="H11" i="3"/>
  <c r="O11" i="3" s="1"/>
  <c r="H7" i="3"/>
  <c r="O7" i="3" s="1"/>
  <c r="H54" i="3"/>
  <c r="O54" i="3" s="1"/>
  <c r="H50" i="3"/>
  <c r="O50" i="3" s="1"/>
  <c r="H46" i="3"/>
  <c r="O46" i="3" s="1"/>
  <c r="H42" i="3"/>
  <c r="O42" i="3" s="1"/>
  <c r="H38" i="3"/>
  <c r="O38" i="3" s="1"/>
  <c r="H34" i="3"/>
  <c r="O34" i="3" s="1"/>
  <c r="H30" i="3"/>
  <c r="O30" i="3" s="1"/>
  <c r="H26" i="3"/>
  <c r="O26" i="3" s="1"/>
  <c r="H22" i="3"/>
  <c r="O22" i="3" s="1"/>
  <c r="H18" i="3"/>
  <c r="O18" i="3" s="1"/>
  <c r="H14" i="3"/>
  <c r="O14" i="3" s="1"/>
  <c r="H10" i="3"/>
  <c r="O10" i="3" s="1"/>
  <c r="H6" i="3"/>
  <c r="O6" i="3" s="1"/>
  <c r="K8" i="3"/>
  <c r="J53" i="3"/>
  <c r="J49" i="3"/>
  <c r="J45" i="3"/>
  <c r="J41" i="3"/>
  <c r="J37" i="3"/>
  <c r="J33" i="3"/>
  <c r="J29" i="3"/>
  <c r="J25" i="3"/>
  <c r="J21" i="3"/>
  <c r="J17" i="3"/>
  <c r="J13" i="3"/>
  <c r="J9" i="3"/>
  <c r="K5" i="3"/>
  <c r="K51" i="3"/>
  <c r="K47" i="3"/>
  <c r="K43" i="3"/>
  <c r="K39" i="3"/>
  <c r="K35" i="3"/>
  <c r="K31" i="3"/>
  <c r="K27" i="3"/>
  <c r="K23" i="3"/>
  <c r="K19" i="3"/>
  <c r="K15" i="3"/>
  <c r="K11" i="3"/>
  <c r="K7" i="3"/>
  <c r="J52" i="3"/>
  <c r="J48" i="3"/>
  <c r="J44" i="3"/>
  <c r="J40" i="3"/>
  <c r="J36" i="3"/>
  <c r="J32" i="3"/>
  <c r="J28" i="3"/>
  <c r="J24" i="3"/>
  <c r="J20" i="3"/>
  <c r="J16" i="3"/>
  <c r="J12" i="3"/>
  <c r="J8" i="3"/>
  <c r="K54" i="3"/>
  <c r="K50" i="3"/>
  <c r="K46" i="3"/>
  <c r="K42" i="3"/>
  <c r="K38" i="3"/>
  <c r="K34" i="3"/>
  <c r="K30" i="3"/>
  <c r="K26" i="3"/>
  <c r="K22" i="3"/>
  <c r="K18" i="3"/>
  <c r="K14" i="3"/>
  <c r="K10" i="3"/>
  <c r="K6" i="3"/>
  <c r="J5" i="3"/>
  <c r="J7" i="3"/>
  <c r="J6" i="3"/>
  <c r="P44" i="14" l="1"/>
  <c r="G43" i="12"/>
  <c r="P45" i="14"/>
  <c r="G44" i="12"/>
  <c r="P47" i="14"/>
  <c r="G46" i="12"/>
  <c r="P49" i="14"/>
  <c r="G48" i="12"/>
  <c r="P52" i="14"/>
  <c r="G51" i="12"/>
  <c r="P56" i="14"/>
  <c r="G55" i="12"/>
  <c r="P74" i="14"/>
  <c r="G73" i="12"/>
  <c r="P48" i="14"/>
  <c r="G47" i="12"/>
  <c r="P51" i="14"/>
  <c r="G50" i="12"/>
  <c r="H106" i="16"/>
  <c r="P25" i="14"/>
  <c r="G24" i="12"/>
  <c r="P24" i="14"/>
  <c r="G23" i="12"/>
  <c r="P23" i="14"/>
  <c r="G22" i="12"/>
  <c r="P20" i="14"/>
  <c r="G19" i="12"/>
  <c r="P21" i="14"/>
  <c r="G20" i="12"/>
  <c r="P14" i="14"/>
  <c r="G13" i="12"/>
  <c r="P15" i="14"/>
  <c r="G14" i="12"/>
  <c r="Q23" i="13"/>
  <c r="I22" i="12" s="1"/>
  <c r="E22" i="12"/>
  <c r="P96" i="14"/>
  <c r="G95" i="12"/>
  <c r="P82" i="14"/>
  <c r="G81" i="12"/>
  <c r="Q100" i="13"/>
  <c r="I99" i="12" s="1"/>
  <c r="E99" i="12"/>
  <c r="Q19" i="13"/>
  <c r="I18" i="12" s="1"/>
  <c r="E18" i="12"/>
  <c r="M5" i="14"/>
  <c r="O5" i="14"/>
  <c r="O11" i="14"/>
  <c r="L11" i="14"/>
  <c r="N11" i="14" s="1"/>
  <c r="I102" i="16"/>
  <c r="I6" i="16"/>
  <c r="I10" i="16"/>
  <c r="I8" i="16"/>
  <c r="I5" i="16"/>
  <c r="I7" i="16"/>
  <c r="I9" i="16"/>
  <c r="P58" i="13"/>
  <c r="M90" i="13"/>
  <c r="O90" i="13" s="1"/>
  <c r="E89" i="12" s="1"/>
  <c r="M60" i="13"/>
  <c r="O60" i="13" s="1"/>
  <c r="N90" i="13"/>
  <c r="L76" i="3"/>
  <c r="N76" i="3" s="1"/>
  <c r="P76" i="3" s="1"/>
  <c r="Q76" i="3" s="1"/>
  <c r="O76" i="3"/>
  <c r="M79" i="14"/>
  <c r="N101" i="13"/>
  <c r="L76" i="14"/>
  <c r="N76" i="14" s="1"/>
  <c r="L61" i="3"/>
  <c r="N61" i="3" s="1"/>
  <c r="P61" i="3" s="1"/>
  <c r="Q61" i="3" s="1"/>
  <c r="M77" i="14"/>
  <c r="L80" i="3"/>
  <c r="N80" i="3" s="1"/>
  <c r="P80" i="3" s="1"/>
  <c r="Q80" i="3" s="1"/>
  <c r="L60" i="3"/>
  <c r="N60" i="3" s="1"/>
  <c r="P60" i="3" s="1"/>
  <c r="Q60" i="3" s="1"/>
  <c r="O80" i="3"/>
  <c r="O100" i="3"/>
  <c r="M63" i="3"/>
  <c r="L63" i="3"/>
  <c r="N63" i="3" s="1"/>
  <c r="P63" i="3" s="1"/>
  <c r="Q63" i="3" s="1"/>
  <c r="L83" i="3"/>
  <c r="N83" i="3" s="1"/>
  <c r="P83" i="3" s="1"/>
  <c r="Q83" i="3" s="1"/>
  <c r="M103" i="3"/>
  <c r="L101" i="3"/>
  <c r="N101" i="3" s="1"/>
  <c r="P101" i="3" s="1"/>
  <c r="Q101" i="3" s="1"/>
  <c r="O101" i="3"/>
  <c r="L81" i="3"/>
  <c r="N81" i="3" s="1"/>
  <c r="P81" i="3" s="1"/>
  <c r="Q81" i="3" s="1"/>
  <c r="L64" i="14"/>
  <c r="N64" i="14" s="1"/>
  <c r="L68" i="14"/>
  <c r="N68" i="14" s="1"/>
  <c r="M59" i="14"/>
  <c r="O58" i="14"/>
  <c r="L60" i="14"/>
  <c r="N60" i="14" s="1"/>
  <c r="L79" i="14"/>
  <c r="N79" i="14" s="1"/>
  <c r="L79" i="3"/>
  <c r="N79" i="3" s="1"/>
  <c r="P79" i="3" s="1"/>
  <c r="Q79" i="3" s="1"/>
  <c r="O60" i="3"/>
  <c r="L84" i="3"/>
  <c r="N84" i="3" s="1"/>
  <c r="P84" i="3" s="1"/>
  <c r="Q84" i="3" s="1"/>
  <c r="M83" i="3"/>
  <c r="M58" i="13"/>
  <c r="O58" i="13" s="1"/>
  <c r="E57" i="12" s="1"/>
  <c r="M79" i="3"/>
  <c r="L100" i="3"/>
  <c r="N100" i="3" s="1"/>
  <c r="P100" i="3" s="1"/>
  <c r="Q100" i="3" s="1"/>
  <c r="L59" i="14"/>
  <c r="N59" i="14" s="1"/>
  <c r="L77" i="14"/>
  <c r="N77" i="14" s="1"/>
  <c r="M68" i="14"/>
  <c r="O81" i="3"/>
  <c r="L99" i="3"/>
  <c r="N99" i="3" s="1"/>
  <c r="P99" i="3" s="1"/>
  <c r="Q99" i="3" s="1"/>
  <c r="O58" i="3"/>
  <c r="L64" i="3"/>
  <c r="N64" i="3" s="1"/>
  <c r="P64" i="3" s="1"/>
  <c r="Q64" i="3" s="1"/>
  <c r="M102" i="13"/>
  <c r="O102" i="13" s="1"/>
  <c r="L97" i="3"/>
  <c r="N97" i="3" s="1"/>
  <c r="P97" i="3" s="1"/>
  <c r="Q97" i="3" s="1"/>
  <c r="M72" i="14"/>
  <c r="L72" i="14"/>
  <c r="N72" i="14" s="1"/>
  <c r="O77" i="3"/>
  <c r="P102" i="13"/>
  <c r="M96" i="3"/>
  <c r="L61" i="14"/>
  <c r="N61" i="14" s="1"/>
  <c r="O61" i="3"/>
  <c r="M85" i="13"/>
  <c r="O85" i="13" s="1"/>
  <c r="O64" i="3"/>
  <c r="P63" i="13"/>
  <c r="M94" i="13"/>
  <c r="O94" i="13" s="1"/>
  <c r="N100" i="13"/>
  <c r="P100" i="13"/>
  <c r="O68" i="3"/>
  <c r="M73" i="14"/>
  <c r="M61" i="14"/>
  <c r="L73" i="3"/>
  <c r="N73" i="3" s="1"/>
  <c r="P73" i="3" s="1"/>
  <c r="Q73" i="3" s="1"/>
  <c r="L75" i="3"/>
  <c r="N75" i="3" s="1"/>
  <c r="P75" i="3" s="1"/>
  <c r="Q75" i="3" s="1"/>
  <c r="O73" i="3"/>
  <c r="M63" i="13"/>
  <c r="O63" i="13" s="1"/>
  <c r="P85" i="13"/>
  <c r="O96" i="3"/>
  <c r="M75" i="3"/>
  <c r="R100" i="13"/>
  <c r="M59" i="3"/>
  <c r="L77" i="3"/>
  <c r="N77" i="3" s="1"/>
  <c r="P77" i="3" s="1"/>
  <c r="Q77" i="3" s="1"/>
  <c r="P66" i="13"/>
  <c r="P55" i="13"/>
  <c r="M66" i="13"/>
  <c r="O66" i="13" s="1"/>
  <c r="M101" i="13"/>
  <c r="O101" i="13" s="1"/>
  <c r="E100" i="12" s="1"/>
  <c r="L68" i="3"/>
  <c r="N68" i="3" s="1"/>
  <c r="P68" i="3" s="1"/>
  <c r="Q68" i="3" s="1"/>
  <c r="L103" i="3"/>
  <c r="L58" i="14"/>
  <c r="N58" i="14" s="1"/>
  <c r="M64" i="14"/>
  <c r="L93" i="3"/>
  <c r="N93" i="3" s="1"/>
  <c r="P93" i="3" s="1"/>
  <c r="Q93" i="3" s="1"/>
  <c r="M99" i="3"/>
  <c r="M55" i="13"/>
  <c r="O55" i="13" s="1"/>
  <c r="E54" i="12" s="1"/>
  <c r="P84" i="13"/>
  <c r="M84" i="13"/>
  <c r="O84" i="13" s="1"/>
  <c r="E83" i="12" s="1"/>
  <c r="M99" i="13"/>
  <c r="O99" i="13" s="1"/>
  <c r="L69" i="3"/>
  <c r="N69" i="3" s="1"/>
  <c r="P69" i="3" s="1"/>
  <c r="Q69" i="3" s="1"/>
  <c r="L72" i="3"/>
  <c r="N72" i="3" s="1"/>
  <c r="P72" i="3" s="1"/>
  <c r="Q72" i="3" s="1"/>
  <c r="L70" i="14"/>
  <c r="N70" i="14" s="1"/>
  <c r="M72" i="3"/>
  <c r="O97" i="3"/>
  <c r="N99" i="13"/>
  <c r="O84" i="3"/>
  <c r="L59" i="3"/>
  <c r="N59" i="3" s="1"/>
  <c r="P59" i="3" s="1"/>
  <c r="Q59" i="3" s="1"/>
  <c r="O87" i="3"/>
  <c r="L87" i="3"/>
  <c r="N87" i="3" s="1"/>
  <c r="P87" i="3" s="1"/>
  <c r="Q87" i="3" s="1"/>
  <c r="P83" i="13"/>
  <c r="O93" i="3"/>
  <c r="M87" i="3"/>
  <c r="R19" i="13"/>
  <c r="M83" i="13"/>
  <c r="O83" i="13" s="1"/>
  <c r="E82" i="12" s="1"/>
  <c r="R23" i="13"/>
  <c r="M64" i="13"/>
  <c r="O64" i="13" s="1"/>
  <c r="E63" i="12" s="1"/>
  <c r="M59" i="13"/>
  <c r="O59" i="13" s="1"/>
  <c r="P59" i="13"/>
  <c r="P64" i="13"/>
  <c r="P65" i="13"/>
  <c r="P57" i="13"/>
  <c r="P60" i="13"/>
  <c r="L80" i="14"/>
  <c r="N80" i="14" s="1"/>
  <c r="M57" i="13"/>
  <c r="O57" i="13" s="1"/>
  <c r="M80" i="14"/>
  <c r="L84" i="14"/>
  <c r="N84" i="14" s="1"/>
  <c r="M62" i="13"/>
  <c r="O62" i="13" s="1"/>
  <c r="M88" i="13"/>
  <c r="O88" i="13" s="1"/>
  <c r="N88" i="13"/>
  <c r="M84" i="14"/>
  <c r="P89" i="13"/>
  <c r="L75" i="14"/>
  <c r="N75" i="14" s="1"/>
  <c r="O69" i="3"/>
  <c r="O70" i="14"/>
  <c r="L65" i="14"/>
  <c r="N65" i="14" s="1"/>
  <c r="M65" i="14"/>
  <c r="M71" i="14"/>
  <c r="L91" i="14"/>
  <c r="N91" i="14" s="1"/>
  <c r="L55" i="14"/>
  <c r="N55" i="14" s="1"/>
  <c r="L71" i="14"/>
  <c r="N71" i="14" s="1"/>
  <c r="M55" i="14"/>
  <c r="L73" i="14"/>
  <c r="N73" i="14" s="1"/>
  <c r="M60" i="14"/>
  <c r="M75" i="14"/>
  <c r="M57" i="3"/>
  <c r="L57" i="3"/>
  <c r="N57" i="3" s="1"/>
  <c r="P57" i="3" s="1"/>
  <c r="Q57" i="3" s="1"/>
  <c r="L56" i="3"/>
  <c r="N56" i="3" s="1"/>
  <c r="P56" i="3" s="1"/>
  <c r="Q56" i="3" s="1"/>
  <c r="M56" i="3"/>
  <c r="O56" i="3"/>
  <c r="M89" i="3"/>
  <c r="L89" i="3"/>
  <c r="N89" i="3" s="1"/>
  <c r="P89" i="3" s="1"/>
  <c r="Q89" i="3" s="1"/>
  <c r="O89" i="3"/>
  <c r="M92" i="3"/>
  <c r="L92" i="3"/>
  <c r="N92" i="3" s="1"/>
  <c r="P92" i="3" s="1"/>
  <c r="Q92" i="3" s="1"/>
  <c r="O92" i="3"/>
  <c r="M85" i="3"/>
  <c r="L85" i="3"/>
  <c r="N85" i="3" s="1"/>
  <c r="P85" i="3" s="1"/>
  <c r="Q85" i="3" s="1"/>
  <c r="O85" i="3"/>
  <c r="L91" i="3"/>
  <c r="N91" i="3" s="1"/>
  <c r="P91" i="3" s="1"/>
  <c r="Q91" i="3" s="1"/>
  <c r="M91" i="3"/>
  <c r="O91" i="3"/>
  <c r="O71" i="3"/>
  <c r="L71" i="3"/>
  <c r="N71" i="3" s="1"/>
  <c r="P71" i="3" s="1"/>
  <c r="Q71" i="3" s="1"/>
  <c r="M55" i="3"/>
  <c r="O55" i="3"/>
  <c r="L55" i="3"/>
  <c r="N55" i="3" s="1"/>
  <c r="P55" i="3" s="1"/>
  <c r="Q55" i="3" s="1"/>
  <c r="M88" i="3"/>
  <c r="O88" i="3"/>
  <c r="O94" i="14"/>
  <c r="L94" i="14"/>
  <c r="N94" i="14" s="1"/>
  <c r="M100" i="14"/>
  <c r="M65" i="13"/>
  <c r="O65" i="13" s="1"/>
  <c r="E64" i="12" s="1"/>
  <c r="L88" i="14"/>
  <c r="N88" i="14" s="1"/>
  <c r="M91" i="14"/>
  <c r="M97" i="14"/>
  <c r="O95" i="14"/>
  <c r="M86" i="13"/>
  <c r="O86" i="13" s="1"/>
  <c r="E85" i="12" s="1"/>
  <c r="P62" i="13"/>
  <c r="P86" i="13"/>
  <c r="L97" i="14"/>
  <c r="N97" i="14" s="1"/>
  <c r="M101" i="14"/>
  <c r="L95" i="14"/>
  <c r="N95" i="14" s="1"/>
  <c r="M88" i="14"/>
  <c r="L100" i="14"/>
  <c r="N100" i="14" s="1"/>
  <c r="L101" i="14"/>
  <c r="N101" i="14" s="1"/>
  <c r="M85" i="14"/>
  <c r="L85" i="14"/>
  <c r="N85" i="14" s="1"/>
  <c r="M89" i="14"/>
  <c r="L89" i="14"/>
  <c r="N89" i="14" s="1"/>
  <c r="M63" i="14"/>
  <c r="O62" i="14"/>
  <c r="L62" i="14"/>
  <c r="N62" i="14" s="1"/>
  <c r="L67" i="14"/>
  <c r="N67" i="14" s="1"/>
  <c r="M81" i="14"/>
  <c r="M67" i="14"/>
  <c r="L63" i="14"/>
  <c r="N63" i="14" s="1"/>
  <c r="G62" i="12" s="1"/>
  <c r="L81" i="14"/>
  <c r="N81" i="14" s="1"/>
  <c r="L99" i="14"/>
  <c r="N99" i="14" s="1"/>
  <c r="M76" i="14"/>
  <c r="O99" i="14"/>
  <c r="O43" i="14"/>
  <c r="L92" i="14"/>
  <c r="N92" i="14" s="1"/>
  <c r="M92" i="14"/>
  <c r="O92" i="14"/>
  <c r="Q74" i="13"/>
  <c r="I73" i="12" s="1"/>
  <c r="Q67" i="13"/>
  <c r="I66" i="12" s="1"/>
  <c r="Q71" i="13"/>
  <c r="I70" i="12" s="1"/>
  <c r="Q75" i="13"/>
  <c r="I74" i="12" s="1"/>
  <c r="M89" i="13"/>
  <c r="O89" i="13" s="1"/>
  <c r="E88" i="12" s="1"/>
  <c r="M95" i="13"/>
  <c r="O95" i="13" s="1"/>
  <c r="E94" i="12" s="1"/>
  <c r="Q96" i="13"/>
  <c r="I95" i="12" s="1"/>
  <c r="M69" i="14"/>
  <c r="L98" i="14"/>
  <c r="N98" i="14" s="1"/>
  <c r="M98" i="14"/>
  <c r="O98" i="14"/>
  <c r="Q70" i="13"/>
  <c r="I69" i="12" s="1"/>
  <c r="M93" i="14"/>
  <c r="O93" i="14"/>
  <c r="L93" i="14"/>
  <c r="N93" i="14" s="1"/>
  <c r="M43" i="13"/>
  <c r="O43" i="13" s="1"/>
  <c r="Q68" i="13"/>
  <c r="I67" i="12" s="1"/>
  <c r="Q72" i="13"/>
  <c r="I71" i="12" s="1"/>
  <c r="Q76" i="13"/>
  <c r="I75" i="12" s="1"/>
  <c r="P91" i="13"/>
  <c r="N87" i="13"/>
  <c r="Q97" i="13"/>
  <c r="I96" i="12" s="1"/>
  <c r="Q98" i="13"/>
  <c r="I97" i="12" s="1"/>
  <c r="Q69" i="13"/>
  <c r="I68" i="12" s="1"/>
  <c r="Q73" i="13"/>
  <c r="I72" i="12" s="1"/>
  <c r="Q77" i="13"/>
  <c r="I76" i="12" s="1"/>
  <c r="M91" i="13"/>
  <c r="O91" i="13" s="1"/>
  <c r="E90" i="12" s="1"/>
  <c r="N94" i="13"/>
  <c r="Q87" i="13"/>
  <c r="I86" i="12" s="1"/>
  <c r="L69" i="14"/>
  <c r="N69" i="14" s="1"/>
  <c r="O102" i="14"/>
  <c r="L102" i="14"/>
  <c r="N102" i="14" s="1"/>
  <c r="M102" i="14"/>
  <c r="P97" i="13"/>
  <c r="N97" i="13"/>
  <c r="M103" i="14"/>
  <c r="L103" i="14"/>
  <c r="N103" i="13"/>
  <c r="M103" i="13"/>
  <c r="P103" i="13"/>
  <c r="M83" i="14"/>
  <c r="L87" i="14"/>
  <c r="N87" i="14" s="1"/>
  <c r="M87" i="14"/>
  <c r="L83" i="14"/>
  <c r="N83" i="14" s="1"/>
  <c r="L57" i="14"/>
  <c r="N57" i="14" s="1"/>
  <c r="M57" i="14"/>
  <c r="O56" i="14"/>
  <c r="M56" i="14"/>
  <c r="M66" i="14"/>
  <c r="O66" i="14"/>
  <c r="L66" i="14"/>
  <c r="N66" i="14" s="1"/>
  <c r="M86" i="14"/>
  <c r="L86" i="14"/>
  <c r="N86" i="14" s="1"/>
  <c r="O86" i="14"/>
  <c r="M78" i="14"/>
  <c r="L78" i="14"/>
  <c r="N78" i="14" s="1"/>
  <c r="O78" i="14"/>
  <c r="M90" i="14"/>
  <c r="O90" i="14"/>
  <c r="L90" i="14"/>
  <c r="N90" i="14" s="1"/>
  <c r="L43" i="14"/>
  <c r="N43" i="14" s="1"/>
  <c r="L10" i="14"/>
  <c r="N10" i="14" s="1"/>
  <c r="G9" i="12" s="1"/>
  <c r="O10" i="14"/>
  <c r="M65" i="3"/>
  <c r="O65" i="3"/>
  <c r="L65" i="3"/>
  <c r="N65" i="3" s="1"/>
  <c r="P65" i="3" s="1"/>
  <c r="Q65" i="3" s="1"/>
  <c r="M95" i="3"/>
  <c r="L95" i="3"/>
  <c r="N95" i="3" s="1"/>
  <c r="P95" i="3" s="1"/>
  <c r="Q95" i="3" s="1"/>
  <c r="O95" i="3"/>
  <c r="L12" i="3"/>
  <c r="N12" i="3" s="1"/>
  <c r="M48" i="3"/>
  <c r="M56" i="13"/>
  <c r="O56" i="13" s="1"/>
  <c r="E55" i="12" s="1"/>
  <c r="M32" i="13"/>
  <c r="O32" i="13" s="1"/>
  <c r="E31" i="12" s="1"/>
  <c r="P56" i="13"/>
  <c r="P87" i="13"/>
  <c r="P16" i="13"/>
  <c r="P81" i="13"/>
  <c r="M82" i="13"/>
  <c r="O82" i="13" s="1"/>
  <c r="E81" i="12" s="1"/>
  <c r="P95" i="13"/>
  <c r="P92" i="13"/>
  <c r="M92" i="13"/>
  <c r="O92" i="13" s="1"/>
  <c r="E91" i="12" s="1"/>
  <c r="N92" i="13"/>
  <c r="M81" i="13"/>
  <c r="O81" i="13" s="1"/>
  <c r="E80" i="12" s="1"/>
  <c r="M80" i="13"/>
  <c r="O80" i="13" s="1"/>
  <c r="E79" i="12" s="1"/>
  <c r="P61" i="13"/>
  <c r="P80" i="13"/>
  <c r="M61" i="13"/>
  <c r="O61" i="13" s="1"/>
  <c r="E60" i="12" s="1"/>
  <c r="N93" i="13"/>
  <c r="P93" i="13"/>
  <c r="M93" i="13"/>
  <c r="O93" i="13" s="1"/>
  <c r="E92" i="12" s="1"/>
  <c r="P82" i="13"/>
  <c r="N78" i="13"/>
  <c r="M78" i="13"/>
  <c r="O78" i="13" s="1"/>
  <c r="E77" i="12" s="1"/>
  <c r="P78" i="13"/>
  <c r="N79" i="13"/>
  <c r="P79" i="13"/>
  <c r="M79" i="13"/>
  <c r="O79" i="13" s="1"/>
  <c r="E78" i="12" s="1"/>
  <c r="M52" i="13"/>
  <c r="O52" i="13" s="1"/>
  <c r="E51" i="12" s="1"/>
  <c r="M36" i="13"/>
  <c r="O36" i="13" s="1"/>
  <c r="M35" i="13"/>
  <c r="O35" i="13" s="1"/>
  <c r="M51" i="13"/>
  <c r="O51" i="13" s="1"/>
  <c r="P19" i="13"/>
  <c r="P51" i="13"/>
  <c r="P36" i="13"/>
  <c r="P52" i="13"/>
  <c r="P35" i="13"/>
  <c r="M40" i="13"/>
  <c r="O40" i="13" s="1"/>
  <c r="E39" i="12" s="1"/>
  <c r="M27" i="13"/>
  <c r="O27" i="13" s="1"/>
  <c r="E26" i="12" s="1"/>
  <c r="P39" i="13"/>
  <c r="M39" i="13"/>
  <c r="O39" i="13" s="1"/>
  <c r="P23" i="13"/>
  <c r="P40" i="13"/>
  <c r="P43" i="13"/>
  <c r="P27" i="13"/>
  <c r="P44" i="13"/>
  <c r="P28" i="13"/>
  <c r="P12" i="13"/>
  <c r="M44" i="13"/>
  <c r="O44" i="13" s="1"/>
  <c r="M28" i="13"/>
  <c r="O28" i="13" s="1"/>
  <c r="M12" i="13"/>
  <c r="O12" i="13" s="1"/>
  <c r="E11" i="12" s="1"/>
  <c r="O7" i="14"/>
  <c r="L7" i="14"/>
  <c r="N7" i="14" s="1"/>
  <c r="G6" i="12" s="1"/>
  <c r="M48" i="13"/>
  <c r="O48" i="13" s="1"/>
  <c r="P32" i="13"/>
  <c r="M31" i="13"/>
  <c r="O31" i="13" s="1"/>
  <c r="P47" i="13"/>
  <c r="M16" i="13"/>
  <c r="O16" i="13" s="1"/>
  <c r="E15" i="12" s="1"/>
  <c r="P48" i="13"/>
  <c r="M47" i="13"/>
  <c r="O47" i="13" s="1"/>
  <c r="E46" i="12" s="1"/>
  <c r="P31" i="13"/>
  <c r="O19" i="14"/>
  <c r="L19" i="14"/>
  <c r="N19" i="14" s="1"/>
  <c r="L12" i="14"/>
  <c r="N12" i="14" s="1"/>
  <c r="O12" i="14"/>
  <c r="O50" i="14"/>
  <c r="L50" i="14"/>
  <c r="N50" i="14" s="1"/>
  <c r="O17" i="14"/>
  <c r="L17" i="14"/>
  <c r="N17" i="14" s="1"/>
  <c r="O46" i="14"/>
  <c r="L46" i="14"/>
  <c r="N46" i="14" s="1"/>
  <c r="O38" i="14"/>
  <c r="L38" i="14"/>
  <c r="N38" i="14" s="1"/>
  <c r="P38" i="14" s="1"/>
  <c r="Q38" i="14" s="1"/>
  <c r="O30" i="14"/>
  <c r="L30" i="14"/>
  <c r="N30" i="14" s="1"/>
  <c r="P30" i="14" s="1"/>
  <c r="Q30" i="14" s="1"/>
  <c r="O34" i="14"/>
  <c r="L34" i="14"/>
  <c r="N34" i="14" s="1"/>
  <c r="P34" i="14" s="1"/>
  <c r="Q34" i="14" s="1"/>
  <c r="O8" i="14"/>
  <c r="L8" i="14"/>
  <c r="L6" i="14"/>
  <c r="O6" i="14"/>
  <c r="O22" i="14"/>
  <c r="L22" i="14"/>
  <c r="N22" i="14" s="1"/>
  <c r="O13" i="14"/>
  <c r="L13" i="14"/>
  <c r="N13" i="14" s="1"/>
  <c r="O54" i="14"/>
  <c r="L54" i="14"/>
  <c r="N54" i="14" s="1"/>
  <c r="L5" i="14"/>
  <c r="L53" i="14"/>
  <c r="N53" i="14" s="1"/>
  <c r="O53" i="14"/>
  <c r="O9" i="14"/>
  <c r="L9" i="14"/>
  <c r="N9" i="14" s="1"/>
  <c r="G8" i="12" s="1"/>
  <c r="L18" i="14"/>
  <c r="N18" i="14" s="1"/>
  <c r="O18" i="14"/>
  <c r="L16" i="14"/>
  <c r="N16" i="14" s="1"/>
  <c r="O16" i="14"/>
  <c r="O42" i="14"/>
  <c r="L42" i="14"/>
  <c r="N42" i="14" s="1"/>
  <c r="P42" i="14" s="1"/>
  <c r="Q42" i="14" s="1"/>
  <c r="L8" i="3"/>
  <c r="P9" i="13"/>
  <c r="M9" i="13"/>
  <c r="O9" i="13" s="1"/>
  <c r="E8" i="12" s="1"/>
  <c r="M33" i="3"/>
  <c r="L7" i="3"/>
  <c r="M13" i="3"/>
  <c r="M17" i="13"/>
  <c r="O17" i="13" s="1"/>
  <c r="E16" i="12" s="1"/>
  <c r="P13" i="13"/>
  <c r="M5" i="13"/>
  <c r="O5" i="13" s="1"/>
  <c r="E4" i="12" s="1"/>
  <c r="M13" i="13"/>
  <c r="O13" i="13" s="1"/>
  <c r="E12" i="12" s="1"/>
  <c r="P5" i="13"/>
  <c r="M45" i="13"/>
  <c r="O45" i="13" s="1"/>
  <c r="E44" i="12" s="1"/>
  <c r="P45" i="13"/>
  <c r="P38" i="13"/>
  <c r="M38" i="13"/>
  <c r="O38" i="13" s="1"/>
  <c r="E37" i="12" s="1"/>
  <c r="M49" i="13"/>
  <c r="O49" i="13" s="1"/>
  <c r="E48" i="12" s="1"/>
  <c r="P49" i="13"/>
  <c r="M33" i="13"/>
  <c r="O33" i="13" s="1"/>
  <c r="E32" i="12" s="1"/>
  <c r="P33" i="13"/>
  <c r="M21" i="13"/>
  <c r="O21" i="13" s="1"/>
  <c r="E20" i="12" s="1"/>
  <c r="P21" i="13"/>
  <c r="P7" i="13"/>
  <c r="M7" i="13"/>
  <c r="P22" i="13"/>
  <c r="M22" i="13"/>
  <c r="O22" i="13" s="1"/>
  <c r="E21" i="12" s="1"/>
  <c r="P10" i="13"/>
  <c r="M10" i="13"/>
  <c r="O10" i="13" s="1"/>
  <c r="E9" i="12" s="1"/>
  <c r="P15" i="13"/>
  <c r="M15" i="13"/>
  <c r="O15" i="13" s="1"/>
  <c r="E14" i="12" s="1"/>
  <c r="P34" i="13"/>
  <c r="M34" i="13"/>
  <c r="O34" i="13" s="1"/>
  <c r="E33" i="12" s="1"/>
  <c r="P6" i="13"/>
  <c r="M6" i="13"/>
  <c r="M53" i="13"/>
  <c r="O53" i="13" s="1"/>
  <c r="E52" i="12" s="1"/>
  <c r="P53" i="13"/>
  <c r="M37" i="13"/>
  <c r="O37" i="13" s="1"/>
  <c r="E36" i="12" s="1"/>
  <c r="P37" i="13"/>
  <c r="P54" i="13"/>
  <c r="M54" i="13"/>
  <c r="O54" i="13" s="1"/>
  <c r="E53" i="12" s="1"/>
  <c r="P46" i="13"/>
  <c r="M46" i="13"/>
  <c r="O46" i="13" s="1"/>
  <c r="E45" i="12" s="1"/>
  <c r="P30" i="13"/>
  <c r="M30" i="13"/>
  <c r="O30" i="13" s="1"/>
  <c r="E29" i="12" s="1"/>
  <c r="M14" i="13"/>
  <c r="O14" i="13" s="1"/>
  <c r="E13" i="12" s="1"/>
  <c r="P14" i="13"/>
  <c r="P50" i="13"/>
  <c r="M50" i="13"/>
  <c r="O50" i="13" s="1"/>
  <c r="E49" i="12" s="1"/>
  <c r="M8" i="13"/>
  <c r="O8" i="13" s="1"/>
  <c r="E7" i="12" s="1"/>
  <c r="P8" i="13"/>
  <c r="M29" i="13"/>
  <c r="O29" i="13" s="1"/>
  <c r="E28" i="12" s="1"/>
  <c r="P29" i="13"/>
  <c r="P26" i="13"/>
  <c r="M26" i="13"/>
  <c r="O26" i="13" s="1"/>
  <c r="E25" i="12" s="1"/>
  <c r="P11" i="13"/>
  <c r="M11" i="13"/>
  <c r="O11" i="13" s="1"/>
  <c r="E10" i="12" s="1"/>
  <c r="M41" i="13"/>
  <c r="O41" i="13" s="1"/>
  <c r="E40" i="12" s="1"/>
  <c r="P41" i="13"/>
  <c r="M25" i="13"/>
  <c r="O25" i="13" s="1"/>
  <c r="E24" i="12" s="1"/>
  <c r="P25" i="13"/>
  <c r="P18" i="13"/>
  <c r="M18" i="13"/>
  <c r="O18" i="13" s="1"/>
  <c r="E17" i="12" s="1"/>
  <c r="P20" i="13"/>
  <c r="M20" i="13"/>
  <c r="O20" i="13" s="1"/>
  <c r="E19" i="12" s="1"/>
  <c r="P42" i="13"/>
  <c r="M42" i="13"/>
  <c r="O42" i="13" s="1"/>
  <c r="E41" i="12" s="1"/>
  <c r="P24" i="13"/>
  <c r="M24" i="13"/>
  <c r="O24" i="13" s="1"/>
  <c r="E23" i="12" s="1"/>
  <c r="M8" i="3"/>
  <c r="M41" i="3"/>
  <c r="L24" i="3"/>
  <c r="N24" i="3" s="1"/>
  <c r="M25" i="3"/>
  <c r="L40" i="3"/>
  <c r="N40" i="3" s="1"/>
  <c r="P40" i="3" s="1"/>
  <c r="Q40" i="3" s="1"/>
  <c r="M53" i="3"/>
  <c r="L9" i="3"/>
  <c r="N9" i="3" s="1"/>
  <c r="F8" i="12" s="1"/>
  <c r="O9" i="3"/>
  <c r="L29" i="3"/>
  <c r="N29" i="3" s="1"/>
  <c r="P29" i="3" s="1"/>
  <c r="Q29" i="3" s="1"/>
  <c r="O29" i="3"/>
  <c r="L45" i="3"/>
  <c r="N45" i="3" s="1"/>
  <c r="P45" i="3" s="1"/>
  <c r="Q45" i="3" s="1"/>
  <c r="O45" i="3"/>
  <c r="L37" i="3"/>
  <c r="N37" i="3" s="1"/>
  <c r="P37" i="3" s="1"/>
  <c r="Q37" i="3" s="1"/>
  <c r="O37" i="3"/>
  <c r="M21" i="3"/>
  <c r="M37" i="3"/>
  <c r="L6" i="3"/>
  <c r="M52" i="3"/>
  <c r="L53" i="3"/>
  <c r="N53" i="3" s="1"/>
  <c r="P53" i="3" s="1"/>
  <c r="Q53" i="3" s="1"/>
  <c r="L17" i="3"/>
  <c r="N17" i="3" s="1"/>
  <c r="O17" i="3"/>
  <c r="L49" i="3"/>
  <c r="N49" i="3" s="1"/>
  <c r="P49" i="3" s="1"/>
  <c r="Q49" i="3" s="1"/>
  <c r="O49" i="3"/>
  <c r="L22" i="3"/>
  <c r="N22" i="3" s="1"/>
  <c r="M22" i="3"/>
  <c r="L38" i="3"/>
  <c r="N38" i="3" s="1"/>
  <c r="P38" i="3" s="1"/>
  <c r="Q38" i="3" s="1"/>
  <c r="M38" i="3"/>
  <c r="L54" i="3"/>
  <c r="N54" i="3" s="1"/>
  <c r="P54" i="3" s="1"/>
  <c r="Q54" i="3" s="1"/>
  <c r="M54" i="3"/>
  <c r="M19" i="3"/>
  <c r="L19" i="3"/>
  <c r="N19" i="3" s="1"/>
  <c r="L35" i="3"/>
  <c r="N35" i="3" s="1"/>
  <c r="P35" i="3" s="1"/>
  <c r="Q35" i="3" s="1"/>
  <c r="M35" i="3"/>
  <c r="M51" i="3"/>
  <c r="L51" i="3"/>
  <c r="N51" i="3" s="1"/>
  <c r="P51" i="3" s="1"/>
  <c r="Q51" i="3" s="1"/>
  <c r="L16" i="3"/>
  <c r="N16" i="3" s="1"/>
  <c r="M16" i="3"/>
  <c r="M32" i="3"/>
  <c r="L32" i="3"/>
  <c r="N32" i="3" s="1"/>
  <c r="P32" i="3" s="1"/>
  <c r="Q32" i="3" s="1"/>
  <c r="L48" i="3"/>
  <c r="N48" i="3" s="1"/>
  <c r="P48" i="3" s="1"/>
  <c r="Q48" i="3" s="1"/>
  <c r="L25" i="3"/>
  <c r="N25" i="3" s="1"/>
  <c r="L41" i="3"/>
  <c r="N41" i="3" s="1"/>
  <c r="P41" i="3" s="1"/>
  <c r="Q41" i="3" s="1"/>
  <c r="L10" i="3"/>
  <c r="M10" i="3"/>
  <c r="M26" i="3"/>
  <c r="L26" i="3"/>
  <c r="N26" i="3" s="1"/>
  <c r="P26" i="3" s="1"/>
  <c r="Q26" i="3" s="1"/>
  <c r="L42" i="3"/>
  <c r="N42" i="3" s="1"/>
  <c r="P42" i="3" s="1"/>
  <c r="Q42" i="3" s="1"/>
  <c r="M42" i="3"/>
  <c r="L23" i="3"/>
  <c r="N23" i="3" s="1"/>
  <c r="M23" i="3"/>
  <c r="L39" i="3"/>
  <c r="N39" i="3" s="1"/>
  <c r="P39" i="3" s="1"/>
  <c r="Q39" i="3" s="1"/>
  <c r="M39" i="3"/>
  <c r="M20" i="3"/>
  <c r="L20" i="3"/>
  <c r="N20" i="3" s="1"/>
  <c r="M36" i="3"/>
  <c r="L36" i="3"/>
  <c r="N36" i="3" s="1"/>
  <c r="P36" i="3" s="1"/>
  <c r="Q36" i="3" s="1"/>
  <c r="L52" i="3"/>
  <c r="N52" i="3" s="1"/>
  <c r="P52" i="3" s="1"/>
  <c r="Q52" i="3" s="1"/>
  <c r="L13" i="3"/>
  <c r="N13" i="3" s="1"/>
  <c r="M14" i="3"/>
  <c r="L14" i="3"/>
  <c r="N14" i="3" s="1"/>
  <c r="L30" i="3"/>
  <c r="N30" i="3" s="1"/>
  <c r="P30" i="3" s="1"/>
  <c r="Q30" i="3" s="1"/>
  <c r="M30" i="3"/>
  <c r="M46" i="3"/>
  <c r="L46" i="3"/>
  <c r="N46" i="3" s="1"/>
  <c r="P46" i="3" s="1"/>
  <c r="Q46" i="3" s="1"/>
  <c r="L11" i="3"/>
  <c r="M11" i="3"/>
  <c r="L27" i="3"/>
  <c r="N27" i="3" s="1"/>
  <c r="P27" i="3" s="1"/>
  <c r="Q27" i="3" s="1"/>
  <c r="M27" i="3"/>
  <c r="L43" i="3"/>
  <c r="N43" i="3" s="1"/>
  <c r="P43" i="3" s="1"/>
  <c r="Q43" i="3" s="1"/>
  <c r="M43" i="3"/>
  <c r="M6" i="3"/>
  <c r="M24" i="3"/>
  <c r="M40" i="3"/>
  <c r="M7" i="3"/>
  <c r="L33" i="3"/>
  <c r="N33" i="3" s="1"/>
  <c r="P33" i="3" s="1"/>
  <c r="Q33" i="3" s="1"/>
  <c r="L18" i="3"/>
  <c r="N18" i="3" s="1"/>
  <c r="M18" i="3"/>
  <c r="L34" i="3"/>
  <c r="N34" i="3" s="1"/>
  <c r="P34" i="3" s="1"/>
  <c r="Q34" i="3" s="1"/>
  <c r="M34" i="3"/>
  <c r="L50" i="3"/>
  <c r="N50" i="3" s="1"/>
  <c r="P50" i="3" s="1"/>
  <c r="Q50" i="3" s="1"/>
  <c r="M50" i="3"/>
  <c r="L15" i="3"/>
  <c r="N15" i="3" s="1"/>
  <c r="M15" i="3"/>
  <c r="M31" i="3"/>
  <c r="L31" i="3"/>
  <c r="N31" i="3" s="1"/>
  <c r="P31" i="3" s="1"/>
  <c r="Q31" i="3" s="1"/>
  <c r="L47" i="3"/>
  <c r="N47" i="3" s="1"/>
  <c r="P47" i="3" s="1"/>
  <c r="Q47" i="3" s="1"/>
  <c r="M47" i="3"/>
  <c r="M12" i="3"/>
  <c r="M28" i="3"/>
  <c r="L28" i="3"/>
  <c r="N28" i="3" s="1"/>
  <c r="P28" i="3" s="1"/>
  <c r="Q28" i="3" s="1"/>
  <c r="L44" i="3"/>
  <c r="N44" i="3" s="1"/>
  <c r="P44" i="3" s="1"/>
  <c r="Q44" i="3" s="1"/>
  <c r="M44" i="3"/>
  <c r="M5" i="3"/>
  <c r="L21" i="3"/>
  <c r="N21" i="3" s="1"/>
  <c r="L5" i="3"/>
  <c r="P43" i="14" l="1"/>
  <c r="G42" i="12"/>
  <c r="Q44" i="14"/>
  <c r="K43" i="12"/>
  <c r="Q45" i="14"/>
  <c r="K44" i="12"/>
  <c r="P62" i="14"/>
  <c r="G61" i="12"/>
  <c r="P67" i="14"/>
  <c r="G66" i="12"/>
  <c r="P55" i="14"/>
  <c r="G54" i="12"/>
  <c r="P72" i="14"/>
  <c r="G71" i="12"/>
  <c r="P79" i="14"/>
  <c r="G78" i="12"/>
  <c r="P69" i="14"/>
  <c r="G68" i="12"/>
  <c r="P75" i="14"/>
  <c r="G74" i="12"/>
  <c r="P70" i="14"/>
  <c r="G69" i="12"/>
  <c r="P60" i="14"/>
  <c r="G59" i="12"/>
  <c r="P76" i="14"/>
  <c r="G75" i="12"/>
  <c r="Q48" i="14"/>
  <c r="K47" i="12"/>
  <c r="Q52" i="14"/>
  <c r="K51" i="12"/>
  <c r="P61" i="14"/>
  <c r="G60" i="12"/>
  <c r="P73" i="14"/>
  <c r="G72" i="12"/>
  <c r="P77" i="14"/>
  <c r="G76" i="12"/>
  <c r="Q74" i="14"/>
  <c r="K73" i="12"/>
  <c r="Q49" i="14"/>
  <c r="K48" i="12"/>
  <c r="P66" i="14"/>
  <c r="G65" i="12"/>
  <c r="P57" i="14"/>
  <c r="G56" i="12"/>
  <c r="P65" i="14"/>
  <c r="G64" i="12"/>
  <c r="P80" i="14"/>
  <c r="G79" i="12"/>
  <c r="P59" i="14"/>
  <c r="G58" i="12"/>
  <c r="P68" i="14"/>
  <c r="G67" i="12"/>
  <c r="P54" i="14"/>
  <c r="G53" i="12"/>
  <c r="P50" i="14"/>
  <c r="G49" i="12"/>
  <c r="P53" i="14"/>
  <c r="G52" i="12"/>
  <c r="P46" i="14"/>
  <c r="G45" i="12"/>
  <c r="P78" i="14"/>
  <c r="G77" i="12"/>
  <c r="P71" i="14"/>
  <c r="G70" i="12"/>
  <c r="P58" i="14"/>
  <c r="G57" i="12"/>
  <c r="P64" i="14"/>
  <c r="G63" i="12"/>
  <c r="Q51" i="14"/>
  <c r="K50" i="12"/>
  <c r="Q56" i="14"/>
  <c r="K55" i="12"/>
  <c r="Q47" i="14"/>
  <c r="K46" i="12"/>
  <c r="P25" i="3"/>
  <c r="F24" i="12"/>
  <c r="Q25" i="14"/>
  <c r="K24" i="12"/>
  <c r="P22" i="3"/>
  <c r="F21" i="12"/>
  <c r="P18" i="14"/>
  <c r="G17" i="12"/>
  <c r="P19" i="14"/>
  <c r="G18" i="12"/>
  <c r="Q20" i="14"/>
  <c r="K19" i="12"/>
  <c r="P24" i="3"/>
  <c r="F23" i="12"/>
  <c r="Q23" i="14"/>
  <c r="K22" i="12"/>
  <c r="P20" i="3"/>
  <c r="F19" i="12"/>
  <c r="P18" i="3"/>
  <c r="F17" i="12"/>
  <c r="P22" i="14"/>
  <c r="G21" i="12"/>
  <c r="P21" i="3"/>
  <c r="F20" i="12"/>
  <c r="P23" i="3"/>
  <c r="F22" i="12"/>
  <c r="P19" i="3"/>
  <c r="F18" i="12"/>
  <c r="Q21" i="14"/>
  <c r="K20" i="12"/>
  <c r="Q24" i="14"/>
  <c r="K23" i="12"/>
  <c r="P17" i="3"/>
  <c r="F16" i="12"/>
  <c r="P16" i="14"/>
  <c r="G15" i="12"/>
  <c r="P11" i="14"/>
  <c r="G10" i="12"/>
  <c r="P12" i="14"/>
  <c r="G11" i="12"/>
  <c r="P17" i="14"/>
  <c r="G16" i="12"/>
  <c r="P14" i="3"/>
  <c r="F13" i="12"/>
  <c r="Q15" i="14"/>
  <c r="K14" i="12"/>
  <c r="P15" i="3"/>
  <c r="F14" i="12"/>
  <c r="P12" i="3"/>
  <c r="F11" i="12"/>
  <c r="P16" i="3"/>
  <c r="F15" i="12"/>
  <c r="P13" i="3"/>
  <c r="F12" i="12"/>
  <c r="P13" i="14"/>
  <c r="G12" i="12"/>
  <c r="Q14" i="14"/>
  <c r="K13" i="12"/>
  <c r="P90" i="14"/>
  <c r="G89" i="12"/>
  <c r="P87" i="14"/>
  <c r="G86" i="12"/>
  <c r="P99" i="14"/>
  <c r="G98" i="12"/>
  <c r="P97" i="14"/>
  <c r="G96" i="12"/>
  <c r="P91" i="14"/>
  <c r="G90" i="12"/>
  <c r="P84" i="14"/>
  <c r="G83" i="12"/>
  <c r="Q60" i="13"/>
  <c r="I59" i="12" s="1"/>
  <c r="E59" i="12"/>
  <c r="P81" i="14"/>
  <c r="G80" i="12"/>
  <c r="P101" i="14"/>
  <c r="G100" i="12"/>
  <c r="P88" i="14"/>
  <c r="G87" i="12"/>
  <c r="Q82" i="14"/>
  <c r="K81" i="12"/>
  <c r="Q28" i="13"/>
  <c r="I27" i="12" s="1"/>
  <c r="E27" i="12"/>
  <c r="Q51" i="13"/>
  <c r="I50" i="12" s="1"/>
  <c r="E50" i="12"/>
  <c r="P86" i="14"/>
  <c r="G85" i="12"/>
  <c r="Q44" i="13"/>
  <c r="I43" i="12" s="1"/>
  <c r="E43" i="12"/>
  <c r="Q43" i="13"/>
  <c r="I42" i="12" s="1"/>
  <c r="E42" i="12"/>
  <c r="P92" i="14"/>
  <c r="G91" i="12"/>
  <c r="P100" i="14"/>
  <c r="G99" i="12"/>
  <c r="Q57" i="13"/>
  <c r="I56" i="12" s="1"/>
  <c r="E56" i="12"/>
  <c r="Q66" i="13"/>
  <c r="I65" i="12" s="1"/>
  <c r="E65" i="12"/>
  <c r="Q94" i="13"/>
  <c r="I93" i="12" s="1"/>
  <c r="E93" i="12"/>
  <c r="Q102" i="13"/>
  <c r="I101" i="12" s="1"/>
  <c r="E101" i="12"/>
  <c r="Q31" i="13"/>
  <c r="I30" i="12" s="1"/>
  <c r="E30" i="12"/>
  <c r="Q35" i="13"/>
  <c r="I34" i="12" s="1"/>
  <c r="E34" i="12"/>
  <c r="Q48" i="13"/>
  <c r="I47" i="12" s="1"/>
  <c r="E47" i="12"/>
  <c r="Q36" i="13"/>
  <c r="I35" i="12" s="1"/>
  <c r="E35" i="12"/>
  <c r="P93" i="14"/>
  <c r="G92" i="12"/>
  <c r="P98" i="14"/>
  <c r="G97" i="12"/>
  <c r="P89" i="14"/>
  <c r="G88" i="12"/>
  <c r="Q59" i="13"/>
  <c r="I58" i="12" s="1"/>
  <c r="E58" i="12"/>
  <c r="Q99" i="13"/>
  <c r="I98" i="12" s="1"/>
  <c r="E98" i="12"/>
  <c r="Q96" i="14"/>
  <c r="K95" i="12"/>
  <c r="Q39" i="13"/>
  <c r="I38" i="12" s="1"/>
  <c r="E38" i="12"/>
  <c r="P83" i="14"/>
  <c r="G82" i="12"/>
  <c r="P102" i="14"/>
  <c r="G101" i="12"/>
  <c r="P95" i="14"/>
  <c r="G94" i="12"/>
  <c r="P94" i="14"/>
  <c r="G93" i="12"/>
  <c r="Q88" i="13"/>
  <c r="I87" i="12" s="1"/>
  <c r="E87" i="12"/>
  <c r="P85" i="14"/>
  <c r="G84" i="12"/>
  <c r="Q62" i="13"/>
  <c r="I61" i="12" s="1"/>
  <c r="E61" i="12"/>
  <c r="Q63" i="13"/>
  <c r="I62" i="12" s="1"/>
  <c r="E62" i="12"/>
  <c r="Q85" i="13"/>
  <c r="I84" i="12" s="1"/>
  <c r="E84" i="12"/>
  <c r="F103" i="16"/>
  <c r="Q58" i="13"/>
  <c r="Q90" i="13"/>
  <c r="Q64" i="13"/>
  <c r="I63" i="12" s="1"/>
  <c r="Q84" i="13"/>
  <c r="I83" i="12" s="1"/>
  <c r="Q101" i="13"/>
  <c r="I100" i="12" s="1"/>
  <c r="N103" i="3"/>
  <c r="P103" i="3" s="1"/>
  <c r="Q83" i="13"/>
  <c r="Q32" i="13"/>
  <c r="I31" i="12" s="1"/>
  <c r="N11" i="3"/>
  <c r="P63" i="14"/>
  <c r="Q65" i="13"/>
  <c r="I64" i="12" s="1"/>
  <c r="Q55" i="13"/>
  <c r="Q86" i="13"/>
  <c r="I85" i="12" s="1"/>
  <c r="R43" i="13"/>
  <c r="R62" i="13"/>
  <c r="R51" i="13"/>
  <c r="R71" i="13"/>
  <c r="R48" i="13"/>
  <c r="R28" i="13"/>
  <c r="R102" i="13"/>
  <c r="R88" i="13"/>
  <c r="R74" i="13"/>
  <c r="R87" i="13"/>
  <c r="R77" i="13"/>
  <c r="R69" i="13"/>
  <c r="R98" i="13"/>
  <c r="R72" i="13"/>
  <c r="R70" i="13"/>
  <c r="R60" i="13"/>
  <c r="R99" i="13"/>
  <c r="R63" i="13"/>
  <c r="R57" i="13"/>
  <c r="R73" i="13"/>
  <c r="R97" i="13"/>
  <c r="R76" i="13"/>
  <c r="R68" i="13"/>
  <c r="R66" i="13"/>
  <c r="R96" i="13"/>
  <c r="R75" i="13"/>
  <c r="R67" i="13"/>
  <c r="O103" i="13"/>
  <c r="E102" i="12" s="1"/>
  <c r="Q16" i="13"/>
  <c r="I15" i="12" s="1"/>
  <c r="P10" i="14"/>
  <c r="K9" i="12" s="1"/>
  <c r="Q78" i="13"/>
  <c r="I77" i="12" s="1"/>
  <c r="Q56" i="13"/>
  <c r="I55" i="12" s="1"/>
  <c r="Q89" i="13"/>
  <c r="I88" i="12" s="1"/>
  <c r="Q52" i="13"/>
  <c r="I51" i="12" s="1"/>
  <c r="Q61" i="13"/>
  <c r="I60" i="12" s="1"/>
  <c r="Q81" i="13"/>
  <c r="I80" i="12" s="1"/>
  <c r="N103" i="14"/>
  <c r="Q91" i="13"/>
  <c r="I90" i="12" s="1"/>
  <c r="Q79" i="13"/>
  <c r="I78" i="12" s="1"/>
  <c r="Q92" i="13"/>
  <c r="I91" i="12" s="1"/>
  <c r="Q95" i="13"/>
  <c r="I94" i="12" s="1"/>
  <c r="Q80" i="13"/>
  <c r="I79" i="12" s="1"/>
  <c r="Q93" i="13"/>
  <c r="I92" i="12" s="1"/>
  <c r="Q82" i="13"/>
  <c r="I81" i="12" s="1"/>
  <c r="I4" i="16"/>
  <c r="Q40" i="13"/>
  <c r="I39" i="12" s="1"/>
  <c r="Q27" i="13"/>
  <c r="I26" i="12" s="1"/>
  <c r="Q12" i="13"/>
  <c r="I11" i="12" s="1"/>
  <c r="N10" i="3"/>
  <c r="F9" i="12" s="1"/>
  <c r="Q47" i="13"/>
  <c r="I46" i="12" s="1"/>
  <c r="P7" i="14"/>
  <c r="K6" i="12" s="1"/>
  <c r="Q9" i="13"/>
  <c r="I8" i="12" s="1"/>
  <c r="P9" i="14"/>
  <c r="K8" i="12" s="1"/>
  <c r="P9" i="3"/>
  <c r="J8" i="12" s="1"/>
  <c r="N8" i="3"/>
  <c r="F7" i="12" s="1"/>
  <c r="N7" i="3"/>
  <c r="N6" i="14"/>
  <c r="G5" i="12" s="1"/>
  <c r="N8" i="14"/>
  <c r="G7" i="12" s="1"/>
  <c r="N5" i="14"/>
  <c r="G4" i="12" s="1"/>
  <c r="Q42" i="13"/>
  <c r="I41" i="12" s="1"/>
  <c r="Q11" i="13"/>
  <c r="I10" i="12" s="1"/>
  <c r="Q46" i="13"/>
  <c r="I45" i="12" s="1"/>
  <c r="Q22" i="13"/>
  <c r="I21" i="12" s="1"/>
  <c r="Q21" i="13"/>
  <c r="I20" i="12" s="1"/>
  <c r="Q24" i="13"/>
  <c r="I23" i="12" s="1"/>
  <c r="Q41" i="13"/>
  <c r="I40" i="12" s="1"/>
  <c r="Q30" i="13"/>
  <c r="I29" i="12" s="1"/>
  <c r="Q10" i="13"/>
  <c r="I9" i="12" s="1"/>
  <c r="Q49" i="13"/>
  <c r="I48" i="12" s="1"/>
  <c r="Q17" i="13"/>
  <c r="I16" i="12" s="1"/>
  <c r="Q18" i="13"/>
  <c r="I17" i="12" s="1"/>
  <c r="Q25" i="13"/>
  <c r="I24" i="12" s="1"/>
  <c r="Q26" i="13"/>
  <c r="I25" i="12" s="1"/>
  <c r="Q29" i="13"/>
  <c r="I28" i="12" s="1"/>
  <c r="Q8" i="13"/>
  <c r="Q53" i="13"/>
  <c r="I52" i="12" s="1"/>
  <c r="Q15" i="13"/>
  <c r="I14" i="12" s="1"/>
  <c r="Q33" i="13"/>
  <c r="I32" i="12" s="1"/>
  <c r="Q13" i="13"/>
  <c r="I12" i="12" s="1"/>
  <c r="Q20" i="13"/>
  <c r="I19" i="12" s="1"/>
  <c r="Q50" i="13"/>
  <c r="I49" i="12" s="1"/>
  <c r="Q14" i="13"/>
  <c r="I13" i="12" s="1"/>
  <c r="Q54" i="13"/>
  <c r="I53" i="12" s="1"/>
  <c r="Q37" i="13"/>
  <c r="I36" i="12" s="1"/>
  <c r="Q34" i="13"/>
  <c r="I33" i="12" s="1"/>
  <c r="Q38" i="13"/>
  <c r="I37" i="12" s="1"/>
  <c r="Q45" i="13"/>
  <c r="I44" i="12" s="1"/>
  <c r="Q5" i="13"/>
  <c r="O6" i="13"/>
  <c r="E5" i="12" s="1"/>
  <c r="O7" i="13"/>
  <c r="E6" i="12" s="1"/>
  <c r="N6" i="3"/>
  <c r="F5" i="12" s="1"/>
  <c r="N5" i="3"/>
  <c r="F4" i="12" s="1"/>
  <c r="Q43" i="14" l="1"/>
  <c r="K42" i="12"/>
  <c r="Q63" i="14"/>
  <c r="K62" i="12"/>
  <c r="Q58" i="14"/>
  <c r="K57" i="12"/>
  <c r="Q46" i="14"/>
  <c r="K45" i="12"/>
  <c r="Q54" i="14"/>
  <c r="K53" i="12"/>
  <c r="Q80" i="14"/>
  <c r="K79" i="12"/>
  <c r="Q66" i="14"/>
  <c r="K65" i="12"/>
  <c r="Q77" i="14"/>
  <c r="K76" i="12"/>
  <c r="Q60" i="14"/>
  <c r="K59" i="12"/>
  <c r="Q69" i="14"/>
  <c r="K68" i="12"/>
  <c r="Q55" i="14"/>
  <c r="K54" i="12"/>
  <c r="Q71" i="14"/>
  <c r="K70" i="12"/>
  <c r="Q53" i="14"/>
  <c r="K52" i="12"/>
  <c r="Q68" i="14"/>
  <c r="K67" i="12"/>
  <c r="Q65" i="14"/>
  <c r="K64" i="12"/>
  <c r="Q73" i="14"/>
  <c r="K72" i="12"/>
  <c r="Q70" i="14"/>
  <c r="K69" i="12"/>
  <c r="Q79" i="14"/>
  <c r="K78" i="12"/>
  <c r="Q67" i="14"/>
  <c r="K66" i="12"/>
  <c r="Q64" i="14"/>
  <c r="K63" i="12"/>
  <c r="Q78" i="14"/>
  <c r="K77" i="12"/>
  <c r="Q50" i="14"/>
  <c r="K49" i="12"/>
  <c r="Q59" i="14"/>
  <c r="K58" i="12"/>
  <c r="Q57" i="14"/>
  <c r="K56" i="12"/>
  <c r="Q61" i="14"/>
  <c r="K60" i="12"/>
  <c r="Q76" i="14"/>
  <c r="K75" i="12"/>
  <c r="Q75" i="14"/>
  <c r="K74" i="12"/>
  <c r="Q72" i="14"/>
  <c r="K71" i="12"/>
  <c r="Q62" i="14"/>
  <c r="K61" i="12"/>
  <c r="G108" i="16"/>
  <c r="G106" i="16"/>
  <c r="G107" i="16"/>
  <c r="Q25" i="3"/>
  <c r="J24" i="12"/>
  <c r="Q19" i="14"/>
  <c r="K18" i="12"/>
  <c r="Q19" i="3"/>
  <c r="J18" i="12"/>
  <c r="Q23" i="3"/>
  <c r="J22" i="12"/>
  <c r="Q18" i="3"/>
  <c r="J17" i="12"/>
  <c r="Q24" i="3"/>
  <c r="J23" i="12"/>
  <c r="Q18" i="14"/>
  <c r="K17" i="12"/>
  <c r="Q22" i="14"/>
  <c r="K21" i="12"/>
  <c r="Q21" i="3"/>
  <c r="J20" i="12"/>
  <c r="Q20" i="3"/>
  <c r="J19" i="12"/>
  <c r="Q22" i="3"/>
  <c r="J21" i="12"/>
  <c r="P11" i="3"/>
  <c r="J10" i="12" s="1"/>
  <c r="F10" i="12"/>
  <c r="Q11" i="14"/>
  <c r="K10" i="12"/>
  <c r="Q13" i="14"/>
  <c r="K12" i="12"/>
  <c r="Q13" i="3"/>
  <c r="J12" i="12"/>
  <c r="Q15" i="3"/>
  <c r="J14" i="12"/>
  <c r="Q17" i="14"/>
  <c r="K16" i="12"/>
  <c r="Q16" i="14"/>
  <c r="K15" i="12"/>
  <c r="Q12" i="3"/>
  <c r="J11" i="12"/>
  <c r="Q14" i="3"/>
  <c r="J13" i="12"/>
  <c r="Q16" i="3"/>
  <c r="J15" i="12"/>
  <c r="Q12" i="14"/>
  <c r="K11" i="12"/>
  <c r="Q17" i="3"/>
  <c r="J16" i="12"/>
  <c r="Q85" i="14"/>
  <c r="K84" i="12"/>
  <c r="Q95" i="14"/>
  <c r="K94" i="12"/>
  <c r="Q93" i="14"/>
  <c r="K92" i="12"/>
  <c r="Q100" i="14"/>
  <c r="K99" i="12"/>
  <c r="Q101" i="14"/>
  <c r="K100" i="12"/>
  <c r="Q84" i="14"/>
  <c r="K83" i="12"/>
  <c r="Q99" i="14"/>
  <c r="K98" i="12"/>
  <c r="R85" i="13"/>
  <c r="R59" i="13"/>
  <c r="R90" i="13"/>
  <c r="I89" i="12"/>
  <c r="Q89" i="14"/>
  <c r="K88" i="12"/>
  <c r="Q92" i="14"/>
  <c r="K91" i="12"/>
  <c r="Q91" i="14"/>
  <c r="K90" i="12"/>
  <c r="R36" i="13"/>
  <c r="R39" i="13"/>
  <c r="R83" i="13"/>
  <c r="I82" i="12"/>
  <c r="R58" i="13"/>
  <c r="I57" i="12"/>
  <c r="P103" i="14"/>
  <c r="K102" i="12" s="1"/>
  <c r="G102" i="12"/>
  <c r="R35" i="13"/>
  <c r="Q102" i="14"/>
  <c r="K101" i="12"/>
  <c r="Q86" i="14"/>
  <c r="K85" i="12"/>
  <c r="Q81" i="14"/>
  <c r="K80" i="12"/>
  <c r="Q87" i="14"/>
  <c r="K86" i="12"/>
  <c r="R94" i="13"/>
  <c r="R31" i="13"/>
  <c r="R44" i="13"/>
  <c r="R55" i="13"/>
  <c r="I54" i="12"/>
  <c r="Q94" i="14"/>
  <c r="K93" i="12"/>
  <c r="Q83" i="14"/>
  <c r="K82" i="12"/>
  <c r="Q98" i="14"/>
  <c r="K97" i="12"/>
  <c r="Q88" i="14"/>
  <c r="K87" i="12"/>
  <c r="Q97" i="14"/>
  <c r="K96" i="12"/>
  <c r="Q90" i="14"/>
  <c r="K89" i="12"/>
  <c r="R8" i="13"/>
  <c r="I7" i="12"/>
  <c r="P7" i="3"/>
  <c r="J6" i="12" s="1"/>
  <c r="F6" i="12"/>
  <c r="R5" i="13"/>
  <c r="I4" i="12"/>
  <c r="R84" i="13"/>
  <c r="R64" i="13"/>
  <c r="R101" i="13"/>
  <c r="Q103" i="3"/>
  <c r="R65" i="13"/>
  <c r="R32" i="13"/>
  <c r="Q11" i="3"/>
  <c r="N104" i="3"/>
  <c r="N104" i="14"/>
  <c r="Q9" i="14"/>
  <c r="Q7" i="14"/>
  <c r="Q10" i="14"/>
  <c r="P8" i="3"/>
  <c r="Q9" i="3"/>
  <c r="Q103" i="13"/>
  <c r="R86" i="13"/>
  <c r="R12" i="13"/>
  <c r="R93" i="13"/>
  <c r="R79" i="13"/>
  <c r="R52" i="13"/>
  <c r="R56" i="13"/>
  <c r="R45" i="13"/>
  <c r="R34" i="13"/>
  <c r="R47" i="13"/>
  <c r="R27" i="13"/>
  <c r="R82" i="13"/>
  <c r="R80" i="13"/>
  <c r="R92" i="13"/>
  <c r="R91" i="13"/>
  <c r="R89" i="13"/>
  <c r="R78" i="13"/>
  <c r="R26" i="13"/>
  <c r="R18" i="13"/>
  <c r="R49" i="13"/>
  <c r="R30" i="13"/>
  <c r="R24" i="13"/>
  <c r="R22" i="13"/>
  <c r="R11" i="13"/>
  <c r="R38" i="13"/>
  <c r="R37" i="13"/>
  <c r="R14" i="13"/>
  <c r="R20" i="13"/>
  <c r="R33" i="13"/>
  <c r="R53" i="13"/>
  <c r="R29" i="13"/>
  <c r="R25" i="13"/>
  <c r="R17" i="13"/>
  <c r="R10" i="13"/>
  <c r="R41" i="13"/>
  <c r="R21" i="13"/>
  <c r="R46" i="13"/>
  <c r="R42" i="13"/>
  <c r="R61" i="13"/>
  <c r="R16" i="13"/>
  <c r="R40" i="13"/>
  <c r="R95" i="13"/>
  <c r="R54" i="13"/>
  <c r="R50" i="13"/>
  <c r="R13" i="13"/>
  <c r="R15" i="13"/>
  <c r="R9" i="13"/>
  <c r="R81" i="13"/>
  <c r="O104" i="13"/>
  <c r="P10" i="3"/>
  <c r="J9" i="12" s="1"/>
  <c r="P6" i="14"/>
  <c r="P5" i="14"/>
  <c r="P8" i="14"/>
  <c r="P5" i="3"/>
  <c r="J4" i="12" s="1"/>
  <c r="P6" i="3"/>
  <c r="Q7" i="13"/>
  <c r="I6" i="12" s="1"/>
  <c r="Q6" i="13"/>
  <c r="Q103" i="14" l="1"/>
  <c r="R103" i="13"/>
  <c r="I102" i="12"/>
  <c r="Q8" i="14"/>
  <c r="K7" i="12"/>
  <c r="Q8" i="3"/>
  <c r="J7" i="12"/>
  <c r="Q7" i="3"/>
  <c r="H107" i="3" s="1"/>
  <c r="J108" i="12" s="1"/>
  <c r="R6" i="13"/>
  <c r="I5" i="12"/>
  <c r="Q6" i="14"/>
  <c r="K5" i="12"/>
  <c r="Q6" i="3"/>
  <c r="J5" i="12"/>
  <c r="H108" i="13"/>
  <c r="I109" i="12" s="1"/>
  <c r="H106" i="13"/>
  <c r="I107" i="12" s="1"/>
  <c r="H107" i="14"/>
  <c r="K108" i="12" s="1"/>
  <c r="Q5" i="14"/>
  <c r="H108" i="14" s="1"/>
  <c r="K109" i="12" s="1"/>
  <c r="K4" i="12"/>
  <c r="H103" i="12"/>
  <c r="F103" i="12"/>
  <c r="J111" i="12" s="1"/>
  <c r="E103" i="12"/>
  <c r="I111" i="12" s="1"/>
  <c r="G103" i="12"/>
  <c r="K111" i="12" s="1"/>
  <c r="Q10" i="3"/>
  <c r="Q5" i="3"/>
  <c r="H108" i="3" s="1"/>
  <c r="J109" i="12" s="1"/>
  <c r="R7" i="13"/>
  <c r="H107" i="13" s="1"/>
  <c r="I108" i="12" s="1"/>
  <c r="K103" i="12" l="1"/>
  <c r="J103" i="12"/>
  <c r="I103" i="12"/>
  <c r="M107" i="12"/>
  <c r="H106" i="3"/>
  <c r="J107" i="12" s="1"/>
  <c r="H106" i="14"/>
  <c r="K107" i="12" s="1"/>
  <c r="L111" i="12" l="1"/>
  <c r="L112" i="12" s="1"/>
  <c r="L109" i="12"/>
  <c r="L107" i="12"/>
  <c r="L108" i="12"/>
  <c r="L113" i="12" l="1"/>
  <c r="K112" i="12"/>
  <c r="J112" i="12"/>
  <c r="I112" i="12"/>
</calcChain>
</file>

<file path=xl/sharedStrings.xml><?xml version="1.0" encoding="utf-8"?>
<sst xmlns="http://schemas.openxmlformats.org/spreadsheetml/2006/main" count="400" uniqueCount="178">
  <si>
    <t>Nr.</t>
  </si>
  <si>
    <t>Personal-Nummer</t>
  </si>
  <si>
    <t>monatlich</t>
  </si>
  <si>
    <t>jährlich</t>
  </si>
  <si>
    <t>Ergebnisse</t>
  </si>
  <si>
    <t>Sonderzahlungen</t>
  </si>
  <si>
    <t>TVÖD P</t>
  </si>
  <si>
    <t>keine</t>
  </si>
  <si>
    <t>1 Jahr</t>
  </si>
  <si>
    <t>3 Jahre</t>
  </si>
  <si>
    <t>6 Jahre</t>
  </si>
  <si>
    <t>15 Jahre</t>
  </si>
  <si>
    <t>P7</t>
  </si>
  <si>
    <t>P6</t>
  </si>
  <si>
    <t>P5</t>
  </si>
  <si>
    <t>Qualifikationsgruppe</t>
  </si>
  <si>
    <t>AVR CV</t>
  </si>
  <si>
    <t>TVÖD</t>
  </si>
  <si>
    <t>DRK</t>
  </si>
  <si>
    <t>Summe</t>
  </si>
  <si>
    <t>Einrichtungsart</t>
  </si>
  <si>
    <t>Qualifikation / Entgeltgruppe</t>
  </si>
  <si>
    <t>Hauswirtschaftskraft</t>
  </si>
  <si>
    <t>E2</t>
  </si>
  <si>
    <t>Betreuungskraft</t>
  </si>
  <si>
    <t>E3</t>
  </si>
  <si>
    <t>Betreuungskraft (ausgebildet)</t>
  </si>
  <si>
    <t>E4</t>
  </si>
  <si>
    <t>Pflegehilfskraft (ohne Ausbildung)</t>
  </si>
  <si>
    <t>P4</t>
  </si>
  <si>
    <t>Pflegekraft (mit mind. einjähriger Ausbildung)</t>
  </si>
  <si>
    <t>Pflegefachkraft (mit dreijähriger Ausbildung)</t>
  </si>
  <si>
    <t>Pflegefachkraft mit Weiterbildung</t>
  </si>
  <si>
    <t>P8</t>
  </si>
  <si>
    <t>Pflegefachkraft mit Fachweiterbildung</t>
  </si>
  <si>
    <t>P9</t>
  </si>
  <si>
    <t>Berufserfahrung / Entgeltgruppe</t>
  </si>
  <si>
    <t>2 Jahre</t>
  </si>
  <si>
    <t>5 Jahre</t>
  </si>
  <si>
    <t>7 Jahre</t>
  </si>
  <si>
    <t>8 Jahre</t>
  </si>
  <si>
    <t>9 Jahre</t>
  </si>
  <si>
    <t>11 Jahre</t>
  </si>
  <si>
    <t>12 Jahre</t>
  </si>
  <si>
    <t>13 Jahre</t>
  </si>
  <si>
    <t>14 Jahre</t>
  </si>
  <si>
    <t>16-19 Jahre</t>
  </si>
  <si>
    <t>20-24 Jahre</t>
  </si>
  <si>
    <t>25-29 Jahre</t>
  </si>
  <si>
    <t>30-34 Jahre</t>
  </si>
  <si>
    <t>35-40 Jahre</t>
  </si>
  <si>
    <t>Wochenarbeitszeit</t>
  </si>
  <si>
    <t>VWL</t>
  </si>
  <si>
    <t>ja</t>
  </si>
  <si>
    <t>nein</t>
  </si>
  <si>
    <t>Entgelt-gruppe</t>
  </si>
  <si>
    <t>Name der Pflegeeinrichtung:</t>
  </si>
  <si>
    <t>ambulanter Pflegedienst</t>
  </si>
  <si>
    <t>andere Pflegeeinrichtung</t>
  </si>
  <si>
    <t>Angaben zur Pflegeeinrichtung</t>
  </si>
  <si>
    <t>4 Jahre</t>
  </si>
  <si>
    <t>EG</t>
  </si>
  <si>
    <t>Niedersachsen</t>
  </si>
  <si>
    <t>Nordrhein-Westfalen</t>
  </si>
  <si>
    <t>Schleswig-Holstein</t>
  </si>
  <si>
    <t>AVR Caritas</t>
  </si>
  <si>
    <t>Qualifikationsgruppe gemäß Richtlinie</t>
  </si>
  <si>
    <t>Qulifikationsgruppe</t>
  </si>
  <si>
    <t>dynamische Zulage</t>
  </si>
  <si>
    <t>nicht-dynamische Zulage</t>
  </si>
  <si>
    <t>TVÖD Zulagen</t>
  </si>
  <si>
    <t>Summe p.a.</t>
  </si>
  <si>
    <t>vermögens-wirksame
 Leistungen</t>
  </si>
  <si>
    <t xml:space="preserve">Jahressummen </t>
  </si>
  <si>
    <t>Zulage
ambulant</t>
  </si>
  <si>
    <t>Praxisanleitung</t>
  </si>
  <si>
    <t>Medizinproduktebeauftragte</t>
  </si>
  <si>
    <t>QMB</t>
  </si>
  <si>
    <t>Wundmanagementbeauftragte</t>
  </si>
  <si>
    <t>Palliative-Care-Beauftragte</t>
  </si>
  <si>
    <t>Hygienebeauftragte</t>
  </si>
  <si>
    <t>Fachkräfte für Arbeitssicherheit</t>
  </si>
  <si>
    <t>DRK - Funktionszulagen</t>
  </si>
  <si>
    <t>ToDo</t>
  </si>
  <si>
    <t>Zellen schützen</t>
  </si>
  <si>
    <t>Vergleich Bundesland</t>
  </si>
  <si>
    <t>Tabellenentgelte / Zuschläge prüfen</t>
  </si>
  <si>
    <t>Zulagen vs. Stellenanteile</t>
  </si>
  <si>
    <t>Drucken</t>
  </si>
  <si>
    <t>Kopieren testen</t>
  </si>
  <si>
    <t>Legende erstellen</t>
  </si>
  <si>
    <t>gewichtete Mittelwerte auf allen Seiten / Summen</t>
  </si>
  <si>
    <t>Vergütung nach Durchschnitt erstellen</t>
  </si>
  <si>
    <t>Rahmen / Farben / Layout / Copyright</t>
  </si>
  <si>
    <t>Bayern?</t>
  </si>
  <si>
    <t>Mitarbeiter 99?</t>
  </si>
  <si>
    <t>Stellenanteil gemäß 
Tarif</t>
  </si>
  <si>
    <t>Stellenanteil gemäß Betrieb</t>
  </si>
  <si>
    <t>Stellenanteil gem. Betrieb</t>
  </si>
  <si>
    <t>Fehlermeldungen?</t>
  </si>
  <si>
    <t>Markierung Dropdownfelder / Markierung Berechnung anhand von Stellenanteil</t>
  </si>
  <si>
    <t>Tabellenentgelte korrigieren</t>
  </si>
  <si>
    <t>DRK Einstufung</t>
  </si>
  <si>
    <t>Gültigkeitsangaben</t>
  </si>
  <si>
    <t>Ansicht der Tariftabellen etc.?</t>
  </si>
  <si>
    <t>a) Pflegehilfskraft (ohne Ausbildung)</t>
  </si>
  <si>
    <t>b) Pflegekraft (mit mind. einjähriger Ausbildung)</t>
  </si>
  <si>
    <t>c) Pflegefachkraft (mit dreijähriger Ausbildung)</t>
  </si>
  <si>
    <t>nicht-dynamische Zulage *</t>
  </si>
  <si>
    <t>dynamische Zulage *</t>
  </si>
  <si>
    <t>Grund- gehalt *</t>
  </si>
  <si>
    <t>Zulage ambulant *</t>
  </si>
  <si>
    <t>Sonder-zahlungen *</t>
  </si>
  <si>
    <t>Funktions-zulage *</t>
  </si>
  <si>
    <t>gewichteter h-Lohn gemäß Tariftreue</t>
  </si>
  <si>
    <t>Summe:</t>
  </si>
  <si>
    <t>Gültigkeit der Tariftabellen</t>
  </si>
  <si>
    <t>01.01.-31.12.2022</t>
  </si>
  <si>
    <t>01.04.-31.12.2022</t>
  </si>
  <si>
    <t>01.04.2022-31.03.2023</t>
  </si>
  <si>
    <t>DRK-Reformtarifvertrag</t>
  </si>
  <si>
    <t>Wochenarbeitszeit (h) einer 
Vollzeitstellle im Betrieb:</t>
  </si>
  <si>
    <t>ok</t>
  </si>
  <si>
    <t>07.02.2022</t>
  </si>
  <si>
    <t>10 Jahre</t>
  </si>
  <si>
    <t>Mitarbeiter:innen der Pflegeeinrichtung</t>
  </si>
  <si>
    <t>Eingabefelder</t>
  </si>
  <si>
    <t>Qualifikationsgruppe *</t>
  </si>
  <si>
    <t>Einrichtungsart *</t>
  </si>
  <si>
    <t>Bundesland *</t>
  </si>
  <si>
    <t>Berufs-
erfahrungs-
zeit *</t>
  </si>
  <si>
    <t>vermögens-
wirksame 
Leistungen *</t>
  </si>
  <si>
    <t>* anteilig gemäß Stellenanteil</t>
  </si>
  <si>
    <r>
      <t xml:space="preserve">Die Anlehnung an entsprechend veröffentlichte Tarifverträge ist </t>
    </r>
    <r>
      <rPr>
        <u/>
        <sz val="10"/>
        <color theme="1"/>
        <rFont val="Arial"/>
        <family val="2"/>
      </rPr>
      <t>grundsätzlich</t>
    </r>
    <r>
      <rPr>
        <sz val="10"/>
        <color theme="1"/>
        <rFont val="Arial"/>
        <family val="2"/>
      </rPr>
      <t xml:space="preserve"> möglich!</t>
    </r>
  </si>
  <si>
    <r>
      <rPr>
        <i/>
        <sz val="10"/>
        <color theme="1"/>
        <rFont val="Arial"/>
        <family val="2"/>
      </rPr>
      <t>Veröffentlichungen zur Tariftreue finden Sie unter</t>
    </r>
    <r>
      <rPr>
        <i/>
        <u/>
        <sz val="10"/>
        <color theme="10"/>
        <rFont val="Arial"/>
        <family val="2"/>
      </rPr>
      <t xml:space="preserve">
www.dbfk-unternehmer.de/tariftreuerichtlinien</t>
    </r>
  </si>
  <si>
    <t>Entgelt-
stufe</t>
  </si>
  <si>
    <t xml:space="preserve">     * Eingabefelder mit Dropdown-Auswahlmenü
       blaue Felder sind Eingabefelder / rote Felder zeigen Fehler (fehlende Eingaben) an</t>
  </si>
  <si>
    <t>betriebliches Entgeltniveau</t>
  </si>
  <si>
    <t>Vergleichsübersicht</t>
  </si>
  <si>
    <t>(aktuelles) betriebliches Entgeltniveau</t>
  </si>
  <si>
    <t>Grundgehalt</t>
  </si>
  <si>
    <t>vermögens-
wirksame 
Leistungen</t>
  </si>
  <si>
    <t>fixe Zulagen</t>
  </si>
  <si>
    <t>Sonder-zahlungen</t>
  </si>
  <si>
    <r>
      <t xml:space="preserve">Summe p.a. </t>
    </r>
    <r>
      <rPr>
        <sz val="10"/>
        <color theme="1"/>
        <rFont val="Arial"/>
        <family val="2"/>
      </rPr>
      <t>inkl. Sonder-zahlungen</t>
    </r>
  </si>
  <si>
    <r>
      <t xml:space="preserve">Summe
</t>
    </r>
    <r>
      <rPr>
        <sz val="10"/>
        <color theme="1"/>
        <rFont val="Arial"/>
        <family val="2"/>
      </rPr>
      <t>excl. Sonder-zahlungen</t>
    </r>
  </si>
  <si>
    <r>
      <t xml:space="preserve">Stundenlohn </t>
    </r>
    <r>
      <rPr>
        <sz val="10"/>
        <color theme="1"/>
        <rFont val="Arial"/>
        <family val="2"/>
      </rPr>
      <t>Grundgehalt</t>
    </r>
  </si>
  <si>
    <t>Jahressummen (AN-Brutto der fixen Gehaltsbestandteile)</t>
  </si>
  <si>
    <r>
      <rPr>
        <b/>
        <sz val="10"/>
        <color theme="1"/>
        <rFont val="Arial"/>
        <family val="2"/>
      </rPr>
      <t>Jahressummen</t>
    </r>
    <r>
      <rPr>
        <sz val="10"/>
        <color theme="1"/>
        <rFont val="Arial"/>
        <family val="2"/>
      </rPr>
      <t xml:space="preserve"> </t>
    </r>
  </si>
  <si>
    <t>Abweichung zum betrieblichen Entgeltniveau</t>
  </si>
  <si>
    <r>
      <t xml:space="preserve">Funktionszulage
</t>
    </r>
    <r>
      <rPr>
        <i/>
        <sz val="10"/>
        <color theme="1"/>
        <rFont val="Arial"/>
        <family val="2"/>
      </rPr>
      <t>(nur für DRK)</t>
    </r>
    <r>
      <rPr>
        <b/>
        <sz val="10"/>
        <color theme="1"/>
        <rFont val="Arial"/>
        <family val="2"/>
      </rPr>
      <t xml:space="preserve"> *</t>
    </r>
  </si>
  <si>
    <r>
      <t xml:space="preserve">Mittelwert der gewichteten Stundenlöhne </t>
    </r>
    <r>
      <rPr>
        <sz val="10"/>
        <color theme="1"/>
        <rFont val="Arial"/>
        <family val="2"/>
      </rPr>
      <t>gemäß Richtlinie</t>
    </r>
  </si>
  <si>
    <r>
      <t>Mittelwert der gewichteten Stundenlöhne</t>
    </r>
    <r>
      <rPr>
        <sz val="10"/>
        <color theme="1"/>
        <rFont val="Arial"/>
        <family val="2"/>
      </rPr>
      <t xml:space="preserve"> gemäß Richtlinie</t>
    </r>
  </si>
  <si>
    <r>
      <t xml:space="preserve">Stundenlohn </t>
    </r>
    <r>
      <rPr>
        <sz val="10"/>
        <color theme="1"/>
        <rFont val="Arial"/>
        <family val="2"/>
      </rPr>
      <t>gemäß Richtlinie</t>
    </r>
  </si>
  <si>
    <r>
      <t>Mittelwert der gewichteten Stundenlöhne</t>
    </r>
    <r>
      <rPr>
        <sz val="10"/>
        <color theme="1"/>
        <rFont val="Arial"/>
        <family val="2"/>
      </rPr>
      <t xml:space="preserve"> gemäß Richtinie</t>
    </r>
  </si>
  <si>
    <r>
      <t xml:space="preserve">Wochen-
arbeitszeit
</t>
    </r>
    <r>
      <rPr>
        <sz val="10"/>
        <color theme="1"/>
        <rFont val="Arial"/>
        <family val="2"/>
      </rPr>
      <t>in Stunden</t>
    </r>
  </si>
  <si>
    <r>
      <t xml:space="preserve">Qualifikationsgruppe </t>
    </r>
    <r>
      <rPr>
        <sz val="10"/>
        <color theme="1"/>
        <rFont val="Arial"/>
        <family val="2"/>
      </rPr>
      <t>gemäß Richtlinie</t>
    </r>
  </si>
  <si>
    <r>
      <t xml:space="preserve">monatliche Arbeitszeit 
</t>
    </r>
    <r>
      <rPr>
        <sz val="10"/>
        <color theme="1"/>
        <rFont val="Arial"/>
        <family val="2"/>
      </rPr>
      <t>in Stunden</t>
    </r>
  </si>
  <si>
    <r>
      <t xml:space="preserve">Stellenanteil </t>
    </r>
    <r>
      <rPr>
        <sz val="10"/>
        <color theme="1"/>
        <rFont val="Arial"/>
        <family val="2"/>
      </rPr>
      <t>im Betrieb</t>
    </r>
  </si>
  <si>
    <r>
      <t xml:space="preserve">Mittelwerte der gewichteten Stundenlöhne
</t>
    </r>
    <r>
      <rPr>
        <sz val="10"/>
        <color theme="1"/>
        <rFont val="Arial"/>
        <family val="2"/>
      </rPr>
      <t>gemäß Richtlinie</t>
    </r>
  </si>
  <si>
    <t>TVÖD BT B</t>
  </si>
  <si>
    <t xml:space="preserve">Legende
</t>
  </si>
  <si>
    <t>www.dbfk-unternehmer.de/tariftreuerichtlinien</t>
  </si>
  <si>
    <t xml:space="preserve">Die vorliegende Arbeitshilfe ermöglicht Ihnen zu ermitteln, wie Ihre Mitarbeiterinnen und Mitarbeiter zu entlohnen sind, wenn Sie sich für die Anlehnung an einen der folgenden Tarifverträge entscheiden: 
- TVÖD BT B
- AVR Caritas
- DRK-Reformtarifvertrag
Außerdem können Sie ersehen, wie hoch Ihr Arbeitnehmerjahresbrutto bei Anwendung der Tarifverträge ausfallen würde - unberücksichtigt bleiben flexible Zuschläge.
</t>
  </si>
  <si>
    <r>
      <rPr>
        <u/>
        <sz val="10"/>
        <color theme="1"/>
        <rFont val="Arial"/>
        <family val="2"/>
      </rPr>
      <t>2a) AVR Caritas +  2b) TVÖD +  2c) DRK</t>
    </r>
    <r>
      <rPr>
        <sz val="10"/>
        <color theme="1"/>
        <rFont val="Arial"/>
        <family val="2"/>
      </rPr>
      <t xml:space="preserve">
Auf diesen Tabellenblättern können Sie ersehen, wie die einzelnen MA in Anlehnung an den entsprechenden Tarifvertrag zu entlohnen sind.
</t>
    </r>
    <r>
      <rPr>
        <u/>
        <sz val="10"/>
        <color theme="1"/>
        <rFont val="Arial"/>
        <family val="2"/>
      </rPr>
      <t>2d) betriebliches Entgeltniveau</t>
    </r>
    <r>
      <rPr>
        <sz val="10"/>
        <color theme="1"/>
        <rFont val="Arial"/>
        <family val="2"/>
      </rPr>
      <t xml:space="preserve">
Hier werden Ihre Eingaben zur IST-Entlohnung auf Stundensätze umgerechnet, die mit denen des regional üblichen Entgeltniveaus vergleichbar sind.
</t>
    </r>
    <r>
      <rPr>
        <u/>
        <sz val="10"/>
        <color theme="1"/>
        <rFont val="Arial"/>
        <family val="2"/>
      </rPr>
      <t>3) Vergleichsübersicht</t>
    </r>
    <r>
      <rPr>
        <sz val="10"/>
        <color theme="1"/>
        <rFont val="Arial"/>
        <family val="2"/>
      </rPr>
      <t xml:space="preserve">
Unten auf diesem Tabellenblatt finden Sie die Durchschnittsstundenlöhne, die sich bei Tarifanlehnung ergeben und die Sie einerseits mit Ihren IST-Durchschnittslöhnen und andererseits mit den regional üblichen Stundenlöhnen vergleichen können. 
Außerdem finden Sie einen Vergleich des Arbeitnehmerjahresbrutto – je nach Entlohnungsmodell. Dies soll Ihnen ermöglichen einzuschätzen, welches Entlohnungsmodell im Vergleich mit Ihrer IST-Entlohnung wie teuer ist.</t>
    </r>
  </si>
  <si>
    <r>
      <rPr>
        <b/>
        <sz val="10"/>
        <color theme="1"/>
        <rFont val="Arial"/>
        <family val="2"/>
      </rPr>
      <t>Anwendungsbereich</t>
    </r>
    <r>
      <rPr>
        <sz val="10"/>
        <color theme="1"/>
        <rFont val="Arial"/>
        <family val="2"/>
      </rPr>
      <t xml:space="preserve">
Folgende Mitarbeitende (MA) sind tariftreu zu entlohnen:
- MA, die im SGB V und SGB XI eingesetzt werden, sofern sie nicht überwiegend hauswirtschaftliche Tätigkeiten ausüben
- MA, die nur im SGB XI eingesetzt werden, sofern sie nicht überwiegend hauswirtschaftliche Tätigkeiten ausüben
- Betreuungstätigkeiten im Rahmen von Entlastungsleistungen zählen zu der Tätigkeit in Pflege und Betreuung
- Pflegedienstleitung und/oder stellvertretende Pflegedienstleitung, sofern sie mindestens 50% ihrer Arbeitszeit in Pflege und Betreuung tätig sind
Folgende Mitarbeitende fallen </t>
    </r>
    <r>
      <rPr>
        <u/>
        <sz val="10"/>
        <color theme="1"/>
        <rFont val="Arial"/>
        <family val="2"/>
      </rPr>
      <t>nicht</t>
    </r>
    <r>
      <rPr>
        <sz val="10"/>
        <color theme="1"/>
        <rFont val="Arial"/>
        <family val="2"/>
      </rPr>
      <t xml:space="preserve"> unter die Tariftreuepflicht:
- MA, die faktisch und laut Arbeitsvertrag ausschließlich SGB-V-Leistungen erbringen
- MA, die überwiegend oder ausschließlich hauswirtschaftliche Tätigkeiten erbringen
Für das Befüllen der Tabelle bedeutet dies: Sie brauchen die MA, die nicht tariftreu entlohnt werden müssen, nicht in die Tabelle aufzunehmen, sofern Sie auf diese MA kein neues Entgeltmodell anwenden wollen.
</t>
    </r>
  </si>
  <si>
    <t>später</t>
  </si>
  <si>
    <r>
      <rPr>
        <b/>
        <sz val="10"/>
        <color theme="1"/>
        <rFont val="Arial"/>
        <family val="2"/>
      </rPr>
      <t>Hinweise zu den Tabellenblättern</t>
    </r>
    <r>
      <rPr>
        <sz val="10"/>
        <color theme="1"/>
        <rFont val="Arial"/>
        <family val="2"/>
      </rPr>
      <t xml:space="preserve">
</t>
    </r>
    <r>
      <rPr>
        <u/>
        <sz val="10"/>
        <color theme="1"/>
        <rFont val="Arial"/>
        <family val="2"/>
      </rPr>
      <t>1) Dateneingabe</t>
    </r>
    <r>
      <rPr>
        <sz val="10"/>
        <color theme="1"/>
        <rFont val="Arial"/>
        <family val="2"/>
      </rPr>
      <t xml:space="preserve">
Nur in diesem Tabellenblatt müssen Sie Eingaben in den blau unterlegten Feldern machen - rote Felder weisen Sie auf fehlende Eingaben hin. 
Für jeden MA ist eine eigene Zeile zu verwenden. 
Qualifikationsgruppe: 
MA mit Weiterbildung sind z. B. Wundmanager, Praxisanleiter, Fachkräfte für Palliativ Care. Die Qualifikation ist nur auszuwählen, wenn der MA in mindestens 50% seiner Gesamtarbeitszeit die entsprechende Tätigkeit ausübt. 
Mitarbeiter mit Fachweiterbildung sind Fachkräfte mit einer staatlich anerkannten Fachweiterbildung, z. B. im Bereich Psychiatrie oder Intensivpflege. Die Qualifikation ist nur auszuwählen, wenn der MA in mindestens 50% seiner Gesamtarbeitszeit die entsprechende Tätigkeit ausübt.
Berufserfahrungszeit: 
Hier zählt in erster Linie die Betriebszugehörigkeit. Wenn Sie bei der Entlohnung Berufserfahrungszeiten berücksichtigen möchten, die der MA bei anderen Arbeitgebern gesammelt hat, können Sie diese hinzurechnen und eine entsprechend längere Erfahrungszeit auswählen (z. B. im Rahmen einer Neueinstellung).
Funktionszulage:
Wenn Sie einem MA die Verantwortung für eine bestimmte Funktion übertragen haben (in der Regel aufgrund einer spezifischen Weiterbildung), ist diese hier auszuwählen. Allerdings nur, sofern Sie diese Weiterbildung nicht schon unter „Qualifikationsgruppe“ berücksichtigt haben. Die Funktionszulage kommt somit insbesondere für MA in Frage, die die entsprechende Tätigkeit in weniger als 50% ihrer Gesamtarbeitszeit ausüben.
Vermögenswirksame Leistungen: 
Hier ist „ja“ auszuwählen, wenn der MA von dem Recht auf Gehaltsumwandlung Gebrauch macht, unabhängig davon, ob Sie als Arbeitgeber einen Anteil zahlen.
Betriebliches Entgeltniveau: 
In die vier dunkel hinterlegten spalten tragen Sie die aktuell gezahlten Entgelte ein. Diese Zahlen werden dafür benötigt auszurechnen, welche Kostensteigerungen bei den unterschiedlichen Entlohnungsvarianten auf Sie zukommen würden.
</t>
    </r>
  </si>
  <si>
    <t>Bayern</t>
  </si>
  <si>
    <t>Historie</t>
  </si>
  <si>
    <t>Version</t>
  </si>
  <si>
    <t>Hinweise</t>
  </si>
  <si>
    <t>1.31</t>
  </si>
  <si>
    <t>erste veröffentlichte / versandte Version NW</t>
  </si>
  <si>
    <t>Datum</t>
  </si>
  <si>
    <t>02.03.2022</t>
  </si>
  <si>
    <t>1.32</t>
  </si>
  <si>
    <t>nun inkl. Bayern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</si>
</sst>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3" x14ac:knownFonts="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2"/>
      <color theme="1"/>
      <name val="Calibri"/>
      <family val="2"/>
      <scheme val="minor"/>
    </font>
    <font>
      <sz val="12"/>
      <color theme="1"/>
      <name val="Arial"/>
      <family val="2"/>
    </font>
    <font>
      <b/>
      <sz val="10"/>
      <color theme="1"/>
      <name val="Calibri"/>
      <family val="2"/>
      <scheme val="minor"/>
    </font>
    <font>
      <sz val="10"/>
      <color theme="1"/>
      <name val="Calibri"/>
      <family val="2"/>
      <scheme val="minor"/>
    </font>
    <font>
      <b/>
      <u/>
      <sz val="10"/>
      <color theme="1"/>
      <name val="Arial"/>
      <family val="2"/>
    </font>
    <font>
      <u/>
      <sz val="12"/>
      <color theme="10"/>
      <name val="Calibri"/>
      <family val="2"/>
      <scheme val="minor"/>
    </font>
    <font>
      <sz val="10"/>
      <color rgb="FF000000"/>
      <name val="Arial"/>
      <family val="2"/>
    </font>
    <font>
      <b/>
      <i/>
      <sz val="10"/>
      <color theme="1"/>
      <name val="Arial"/>
      <family val="2"/>
    </font>
    <font>
      <i/>
      <sz val="10"/>
      <color theme="1"/>
      <name val="Arial"/>
      <family val="2"/>
    </font>
    <font>
      <u/>
      <sz val="10"/>
      <color theme="1"/>
      <name val="Arial"/>
      <family val="2"/>
    </font>
    <font>
      <i/>
      <u/>
      <sz val="10"/>
      <color theme="10"/>
      <name val="Arial"/>
      <family val="2"/>
    </font>
    <font>
      <u/>
      <sz val="10"/>
      <color theme="10"/>
      <name val="Arial"/>
      <family val="2"/>
    </font>
    <font>
      <sz val="8"/>
      <color theme="1"/>
      <name val="Arial"/>
      <family val="2"/>
    </font>
    <font>
      <b/>
      <sz val="8"/>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59999389629810485"/>
        <bgColor indexed="64"/>
      </patternFill>
    </fill>
  </fills>
  <borders count="2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s>
  <cellStyleXfs count="2">
    <xf numFmtId="0" fontId="0" fillId="0" borderId="0"/>
    <xf numFmtId="0" fontId="14" fillId="0" borderId="0" applyNumberFormat="0" applyFill="0" applyBorder="0" applyAlignment="0" applyProtection="0"/>
  </cellStyleXfs>
  <cellXfs count="343">
    <xf numFmtId="0" fontId="0" fillId="0" borderId="0" xfId="0"/>
    <xf numFmtId="0" fontId="7" fillId="0" borderId="0" xfId="0" applyFont="1"/>
    <xf numFmtId="0" fontId="10" fillId="0" borderId="0" xfId="0" applyFont="1"/>
    <xf numFmtId="0" fontId="0" fillId="4" borderId="0" xfId="0" applyFill="1"/>
    <xf numFmtId="0" fontId="7" fillId="0" borderId="8" xfId="0" applyFont="1" applyBorder="1"/>
    <xf numFmtId="0" fontId="8" fillId="0" borderId="0" xfId="0" applyFont="1"/>
    <xf numFmtId="0" fontId="8" fillId="0" borderId="5" xfId="0" applyFont="1" applyBorder="1"/>
    <xf numFmtId="0" fontId="8" fillId="4" borderId="5" xfId="0" applyFont="1" applyFill="1" applyBorder="1"/>
    <xf numFmtId="0" fontId="8" fillId="5" borderId="6" xfId="0" applyFont="1" applyFill="1" applyBorder="1"/>
    <xf numFmtId="0" fontId="8" fillId="6" borderId="7" xfId="0" applyFont="1" applyFill="1" applyBorder="1"/>
    <xf numFmtId="0" fontId="12" fillId="0" borderId="0" xfId="0" applyFont="1"/>
    <xf numFmtId="0" fontId="7" fillId="4" borderId="8" xfId="0" applyFont="1" applyFill="1" applyBorder="1" applyAlignment="1">
      <alignment horizontal="right"/>
    </xf>
    <xf numFmtId="0" fontId="7" fillId="5" borderId="0" xfId="0" applyFont="1" applyFill="1" applyAlignment="1">
      <alignment horizontal="right"/>
    </xf>
    <xf numFmtId="0" fontId="7" fillId="6" borderId="9" xfId="0" applyFont="1" applyFill="1" applyBorder="1" applyAlignment="1">
      <alignment horizontal="right"/>
    </xf>
    <xf numFmtId="0" fontId="7" fillId="0" borderId="10" xfId="0" applyFont="1" applyBorder="1"/>
    <xf numFmtId="0" fontId="7" fillId="4" borderId="10" xfId="0" applyFont="1" applyFill="1" applyBorder="1" applyAlignment="1">
      <alignment horizontal="right"/>
    </xf>
    <xf numFmtId="0" fontId="7" fillId="5" borderId="11" xfId="0" applyFont="1" applyFill="1" applyBorder="1" applyAlignment="1">
      <alignment horizontal="right"/>
    </xf>
    <xf numFmtId="0" fontId="7" fillId="6" borderId="12" xfId="0" applyFont="1" applyFill="1" applyBorder="1" applyAlignment="1">
      <alignment horizontal="right"/>
    </xf>
    <xf numFmtId="0" fontId="7" fillId="4" borderId="11" xfId="0" applyFont="1" applyFill="1" applyBorder="1" applyAlignment="1">
      <alignment horizontal="right"/>
    </xf>
    <xf numFmtId="0" fontId="7" fillId="0" borderId="15" xfId="0" applyFont="1" applyBorder="1"/>
    <xf numFmtId="0" fontId="7" fillId="4" borderId="15" xfId="0" applyFont="1" applyFill="1" applyBorder="1"/>
    <xf numFmtId="0" fontId="7" fillId="4" borderId="16" xfId="0" applyFont="1" applyFill="1" applyBorder="1"/>
    <xf numFmtId="0" fontId="12" fillId="4" borderId="16" xfId="0" applyFont="1" applyFill="1" applyBorder="1"/>
    <xf numFmtId="0" fontId="7" fillId="4" borderId="8" xfId="0" applyFont="1" applyFill="1" applyBorder="1"/>
    <xf numFmtId="0" fontId="7" fillId="4" borderId="0" xfId="0" applyFont="1" applyFill="1" applyBorder="1"/>
    <xf numFmtId="0" fontId="12" fillId="4" borderId="0" xfId="0" applyFont="1" applyFill="1" applyBorder="1"/>
    <xf numFmtId="0" fontId="7" fillId="4" borderId="10" xfId="0" applyFont="1" applyFill="1" applyBorder="1"/>
    <xf numFmtId="0" fontId="7" fillId="4" borderId="11" xfId="0" applyFont="1" applyFill="1" applyBorder="1"/>
    <xf numFmtId="0" fontId="12" fillId="4" borderId="11" xfId="0" applyFont="1" applyFill="1" applyBorder="1"/>
    <xf numFmtId="2" fontId="7" fillId="4" borderId="10" xfId="0" applyNumberFormat="1" applyFont="1" applyFill="1" applyBorder="1"/>
    <xf numFmtId="2" fontId="7" fillId="5" borderId="11" xfId="0" applyNumberFormat="1" applyFont="1" applyFill="1" applyBorder="1"/>
    <xf numFmtId="2" fontId="7" fillId="6" borderId="12" xfId="0" applyNumberFormat="1" applyFont="1" applyFill="1" applyBorder="1"/>
    <xf numFmtId="0" fontId="7" fillId="6" borderId="11" xfId="0" applyFont="1" applyFill="1" applyBorder="1" applyAlignment="1">
      <alignment horizontal="right"/>
    </xf>
    <xf numFmtId="0" fontId="12" fillId="6" borderId="16" xfId="0" applyFont="1" applyFill="1" applyBorder="1"/>
    <xf numFmtId="0" fontId="12" fillId="6" borderId="17" xfId="0" applyFont="1" applyFill="1" applyBorder="1"/>
    <xf numFmtId="0" fontId="12" fillId="6" borderId="0" xfId="0" applyFont="1" applyFill="1" applyBorder="1"/>
    <xf numFmtId="0" fontId="12" fillId="6" borderId="9" xfId="0" applyFont="1" applyFill="1" applyBorder="1"/>
    <xf numFmtId="0" fontId="12" fillId="6" borderId="11" xfId="0" applyFont="1" applyFill="1" applyBorder="1"/>
    <xf numFmtId="0" fontId="12" fillId="6" borderId="12" xfId="0" applyFont="1" applyFill="1" applyBorder="1"/>
    <xf numFmtId="0" fontId="9" fillId="0" borderId="0" xfId="0" applyFont="1"/>
    <xf numFmtId="0" fontId="0" fillId="0" borderId="0" xfId="0" applyProtection="1"/>
    <xf numFmtId="0" fontId="7" fillId="0" borderId="0" xfId="0" applyFont="1" applyProtection="1"/>
    <xf numFmtId="8" fontId="0" fillId="0" borderId="0" xfId="0" applyNumberFormat="1"/>
    <xf numFmtId="8" fontId="7" fillId="0" borderId="0" xfId="0" applyNumberFormat="1" applyFont="1"/>
    <xf numFmtId="0" fontId="8" fillId="0" borderId="0" xfId="0" applyFont="1" applyAlignment="1" applyProtection="1">
      <alignment horizontal="right"/>
    </xf>
    <xf numFmtId="0" fontId="7" fillId="0" borderId="0" xfId="0" applyFont="1" applyBorder="1"/>
    <xf numFmtId="0" fontId="11" fillId="8" borderId="5" xfId="0" applyFont="1" applyFill="1" applyBorder="1"/>
    <xf numFmtId="0" fontId="11" fillId="8" borderId="6" xfId="0" applyFont="1" applyFill="1" applyBorder="1"/>
    <xf numFmtId="0" fontId="11" fillId="8" borderId="7" xfId="0" applyFont="1" applyFill="1" applyBorder="1"/>
    <xf numFmtId="0" fontId="7" fillId="8" borderId="5" xfId="0" applyFont="1" applyFill="1" applyBorder="1"/>
    <xf numFmtId="0" fontId="7" fillId="8" borderId="6" xfId="0" applyFont="1" applyFill="1" applyBorder="1"/>
    <xf numFmtId="0" fontId="7" fillId="8" borderId="7" xfId="0" applyFont="1" applyFill="1" applyBorder="1"/>
    <xf numFmtId="0" fontId="12" fillId="8" borderId="15" xfId="0" applyFont="1" applyFill="1" applyBorder="1"/>
    <xf numFmtId="0" fontId="12" fillId="8" borderId="16" xfId="0" applyFont="1" applyFill="1" applyBorder="1"/>
    <xf numFmtId="0" fontId="12" fillId="8" borderId="17" xfId="0" applyFont="1" applyFill="1" applyBorder="1"/>
    <xf numFmtId="0" fontId="12" fillId="8" borderId="8" xfId="0" applyFont="1" applyFill="1" applyBorder="1"/>
    <xf numFmtId="0" fontId="12" fillId="8" borderId="0" xfId="0" applyFont="1" applyFill="1" applyBorder="1"/>
    <xf numFmtId="0" fontId="12" fillId="8" borderId="9" xfId="0" applyFont="1" applyFill="1" applyBorder="1"/>
    <xf numFmtId="0" fontId="12" fillId="8" borderId="10" xfId="0" applyFont="1" applyFill="1" applyBorder="1"/>
    <xf numFmtId="0" fontId="12" fillId="8" borderId="11" xfId="0" applyFont="1" applyFill="1" applyBorder="1"/>
    <xf numFmtId="0" fontId="12" fillId="8" borderId="12" xfId="0" applyFont="1" applyFill="1" applyBorder="1"/>
    <xf numFmtId="0" fontId="7" fillId="5" borderId="8" xfId="0" applyFont="1" applyFill="1" applyBorder="1" applyAlignment="1">
      <alignment horizontal="right"/>
    </xf>
    <xf numFmtId="164" fontId="7" fillId="0" borderId="0" xfId="0" applyNumberFormat="1" applyFont="1" applyBorder="1"/>
    <xf numFmtId="10" fontId="7" fillId="0" borderId="9" xfId="0" applyNumberFormat="1" applyFont="1" applyBorder="1"/>
    <xf numFmtId="0" fontId="7" fillId="5" borderId="10" xfId="0" applyFont="1" applyFill="1" applyBorder="1" applyAlignment="1">
      <alignment horizontal="right"/>
    </xf>
    <xf numFmtId="164" fontId="7" fillId="0" borderId="11" xfId="0" applyNumberFormat="1" applyFont="1" applyBorder="1"/>
    <xf numFmtId="10" fontId="7" fillId="0" borderId="12" xfId="0" applyNumberFormat="1" applyFont="1" applyBorder="1"/>
    <xf numFmtId="0" fontId="7" fillId="5" borderId="15" xfId="0" applyFont="1" applyFill="1" applyBorder="1"/>
    <xf numFmtId="0" fontId="7" fillId="5" borderId="16" xfId="0" applyFont="1" applyFill="1" applyBorder="1" applyAlignment="1">
      <alignment horizontal="right" vertical="center"/>
    </xf>
    <xf numFmtId="0" fontId="7" fillId="5" borderId="17" xfId="0" applyFont="1" applyFill="1" applyBorder="1" applyAlignment="1">
      <alignment horizontal="right" vertical="center"/>
    </xf>
    <xf numFmtId="0" fontId="7" fillId="5" borderId="8" xfId="0" applyFont="1" applyFill="1" applyBorder="1"/>
    <xf numFmtId="0" fontId="7" fillId="5" borderId="0" xfId="0" applyFont="1" applyFill="1" applyBorder="1" applyAlignment="1">
      <alignment horizontal="right" vertical="center"/>
    </xf>
    <xf numFmtId="8" fontId="7" fillId="5" borderId="0" xfId="0" applyNumberFormat="1" applyFont="1" applyFill="1" applyBorder="1" applyAlignment="1">
      <alignment horizontal="right" vertical="center"/>
    </xf>
    <xf numFmtId="8" fontId="7" fillId="5" borderId="9" xfId="0" applyNumberFormat="1" applyFont="1" applyFill="1" applyBorder="1" applyAlignment="1">
      <alignment horizontal="right" vertical="center"/>
    </xf>
    <xf numFmtId="0" fontId="7" fillId="5" borderId="10" xfId="0" applyFont="1" applyFill="1" applyBorder="1"/>
    <xf numFmtId="0" fontId="8" fillId="4" borderId="15" xfId="0" applyFont="1" applyFill="1" applyBorder="1"/>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164" fontId="7" fillId="4" borderId="0" xfId="0" applyNumberFormat="1" applyFont="1" applyFill="1" applyBorder="1"/>
    <xf numFmtId="10" fontId="7" fillId="4" borderId="9" xfId="0" applyNumberFormat="1" applyFont="1" applyFill="1" applyBorder="1"/>
    <xf numFmtId="164" fontId="7" fillId="4" borderId="11" xfId="0" applyNumberFormat="1" applyFont="1" applyFill="1" applyBorder="1"/>
    <xf numFmtId="0" fontId="10" fillId="4" borderId="15" xfId="0" applyFont="1" applyFill="1" applyBorder="1"/>
    <xf numFmtId="0" fontId="10" fillId="4" borderId="16" xfId="0" applyFont="1" applyFill="1" applyBorder="1"/>
    <xf numFmtId="0" fontId="0" fillId="4" borderId="16" xfId="0" applyFill="1" applyBorder="1"/>
    <xf numFmtId="0" fontId="0" fillId="4" borderId="17" xfId="0" applyFill="1" applyBorder="1"/>
    <xf numFmtId="0" fontId="7" fillId="4" borderId="0" xfId="0" applyFont="1" applyFill="1" applyBorder="1" applyAlignment="1">
      <alignment horizontal="right" vertical="center"/>
    </xf>
    <xf numFmtId="0" fontId="7" fillId="4" borderId="9" xfId="0" applyFont="1" applyFill="1" applyBorder="1" applyAlignment="1">
      <alignment horizontal="right" vertical="center"/>
    </xf>
    <xf numFmtId="8" fontId="7" fillId="4" borderId="0" xfId="0" applyNumberFormat="1" applyFont="1" applyFill="1" applyBorder="1"/>
    <xf numFmtId="8" fontId="7" fillId="4" borderId="9" xfId="0" applyNumberFormat="1" applyFont="1" applyFill="1" applyBorder="1"/>
    <xf numFmtId="8" fontId="7" fillId="4" borderId="0" xfId="0" applyNumberFormat="1" applyFont="1" applyFill="1" applyBorder="1" applyAlignment="1">
      <alignment horizontal="right" vertical="center"/>
    </xf>
    <xf numFmtId="8" fontId="7" fillId="4" borderId="9" xfId="0" applyNumberFormat="1" applyFont="1" applyFill="1" applyBorder="1" applyAlignment="1">
      <alignment horizontal="right" vertical="center"/>
    </xf>
    <xf numFmtId="164" fontId="7" fillId="4" borderId="9" xfId="0" applyNumberFormat="1" applyFont="1" applyFill="1" applyBorder="1"/>
    <xf numFmtId="164" fontId="7" fillId="4" borderId="12" xfId="0" applyNumberFormat="1" applyFont="1" applyFill="1" applyBorder="1"/>
    <xf numFmtId="0" fontId="8" fillId="6" borderId="15" xfId="0" applyFont="1" applyFill="1" applyBorder="1"/>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7" fillId="6" borderId="8" xfId="0" applyFont="1" applyFill="1" applyBorder="1" applyAlignment="1">
      <alignment horizontal="right"/>
    </xf>
    <xf numFmtId="164" fontId="7" fillId="6" borderId="0" xfId="0" applyNumberFormat="1" applyFont="1" applyFill="1" applyBorder="1"/>
    <xf numFmtId="10" fontId="7" fillId="6" borderId="0" xfId="0" applyNumberFormat="1" applyFont="1" applyFill="1" applyBorder="1"/>
    <xf numFmtId="10" fontId="7" fillId="6" borderId="9" xfId="0" applyNumberFormat="1" applyFont="1" applyFill="1" applyBorder="1"/>
    <xf numFmtId="0" fontId="7" fillId="6" borderId="10" xfId="0" applyFont="1" applyFill="1" applyBorder="1" applyAlignment="1">
      <alignment horizontal="right"/>
    </xf>
    <xf numFmtId="164" fontId="7" fillId="6" borderId="11" xfId="0" applyNumberFormat="1" applyFont="1" applyFill="1" applyBorder="1"/>
    <xf numFmtId="10" fontId="7" fillId="6" borderId="11" xfId="0" applyNumberFormat="1" applyFont="1" applyFill="1" applyBorder="1"/>
    <xf numFmtId="10" fontId="7" fillId="6" borderId="12" xfId="0" applyNumberFormat="1" applyFont="1" applyFill="1" applyBorder="1"/>
    <xf numFmtId="0" fontId="7" fillId="6" borderId="15" xfId="0" applyFont="1" applyFill="1" applyBorder="1"/>
    <xf numFmtId="0" fontId="7" fillId="6" borderId="16" xfId="0" applyFont="1" applyFill="1" applyBorder="1" applyAlignment="1">
      <alignment horizontal="right" vertical="center"/>
    </xf>
    <xf numFmtId="0" fontId="7" fillId="6" borderId="17" xfId="0" applyFont="1" applyFill="1" applyBorder="1" applyAlignment="1">
      <alignment horizontal="right" vertical="center"/>
    </xf>
    <xf numFmtId="0" fontId="7" fillId="6" borderId="8" xfId="0" applyFont="1" applyFill="1" applyBorder="1"/>
    <xf numFmtId="0" fontId="7" fillId="6" borderId="0" xfId="0" applyFont="1" applyFill="1" applyBorder="1" applyAlignment="1">
      <alignment horizontal="right" vertical="center"/>
    </xf>
    <xf numFmtId="8" fontId="7" fillId="6" borderId="0" xfId="0" applyNumberFormat="1" applyFont="1" applyFill="1" applyBorder="1" applyAlignment="1">
      <alignment horizontal="right" vertical="center"/>
    </xf>
    <xf numFmtId="8" fontId="7" fillId="6" borderId="9" xfId="0" applyNumberFormat="1" applyFont="1" applyFill="1" applyBorder="1" applyAlignment="1">
      <alignment horizontal="right" vertical="center"/>
    </xf>
    <xf numFmtId="0" fontId="7" fillId="6" borderId="10" xfId="0" applyFont="1" applyFill="1" applyBorder="1"/>
    <xf numFmtId="0" fontId="7" fillId="6" borderId="17" xfId="0" applyFont="1" applyFill="1" applyBorder="1"/>
    <xf numFmtId="0" fontId="7" fillId="6" borderId="9" xfId="0" applyFont="1" applyFill="1" applyBorder="1"/>
    <xf numFmtId="8" fontId="7" fillId="6" borderId="9" xfId="0" applyNumberFormat="1" applyFont="1" applyFill="1" applyBorder="1"/>
    <xf numFmtId="8" fontId="7" fillId="6" borderId="12" xfId="0" applyNumberFormat="1" applyFont="1" applyFill="1" applyBorder="1"/>
    <xf numFmtId="0" fontId="8" fillId="0" borderId="13" xfId="0" applyFont="1" applyBorder="1"/>
    <xf numFmtId="0" fontId="7" fillId="0" borderId="22" xfId="0" applyFont="1" applyBorder="1"/>
    <xf numFmtId="0" fontId="7" fillId="0" borderId="14" xfId="0" applyFont="1" applyBorder="1"/>
    <xf numFmtId="164" fontId="7" fillId="5" borderId="0" xfId="0" applyNumberFormat="1" applyFont="1" applyFill="1" applyBorder="1"/>
    <xf numFmtId="164" fontId="7" fillId="5" borderId="9" xfId="0" applyNumberFormat="1" applyFont="1" applyFill="1" applyBorder="1"/>
    <xf numFmtId="164" fontId="7" fillId="5" borderId="11" xfId="0" applyNumberFormat="1" applyFont="1" applyFill="1" applyBorder="1"/>
    <xf numFmtId="164" fontId="7" fillId="5" borderId="12" xfId="0" applyNumberFormat="1" applyFont="1" applyFill="1" applyBorder="1"/>
    <xf numFmtId="164" fontId="7" fillId="5" borderId="0" xfId="0" applyNumberFormat="1" applyFont="1" applyFill="1" applyBorder="1" applyAlignment="1">
      <alignment horizontal="right" vertical="center"/>
    </xf>
    <xf numFmtId="164" fontId="7" fillId="5" borderId="9" xfId="0" applyNumberFormat="1" applyFont="1" applyFill="1" applyBorder="1" applyAlignment="1">
      <alignment horizontal="right" vertical="center"/>
    </xf>
    <xf numFmtId="164" fontId="7" fillId="6" borderId="0" xfId="0" applyNumberFormat="1" applyFont="1" applyFill="1" applyBorder="1" applyAlignment="1">
      <alignment horizontal="right" vertical="center"/>
    </xf>
    <xf numFmtId="164" fontId="7" fillId="6" borderId="9" xfId="0" applyNumberFormat="1" applyFont="1" applyFill="1" applyBorder="1" applyAlignment="1">
      <alignment horizontal="right" vertical="center"/>
    </xf>
    <xf numFmtId="164" fontId="7" fillId="6" borderId="9" xfId="0" applyNumberFormat="1" applyFont="1" applyFill="1" applyBorder="1"/>
    <xf numFmtId="164" fontId="7" fillId="6" borderId="12" xfId="0" applyNumberFormat="1" applyFont="1" applyFill="1" applyBorder="1"/>
    <xf numFmtId="2" fontId="7" fillId="4" borderId="0" xfId="0" applyNumberFormat="1" applyFont="1" applyFill="1" applyBorder="1"/>
    <xf numFmtId="2" fontId="7" fillId="5" borderId="0" xfId="0" applyNumberFormat="1" applyFont="1" applyFill="1" applyBorder="1"/>
    <xf numFmtId="2" fontId="7" fillId="6" borderId="0" xfId="0" applyNumberFormat="1" applyFont="1" applyFill="1" applyBorder="1"/>
    <xf numFmtId="164" fontId="7" fillId="0" borderId="0" xfId="0" applyNumberFormat="1" applyFont="1" applyFill="1" applyProtection="1"/>
    <xf numFmtId="164" fontId="8" fillId="0" borderId="0" xfId="0" applyNumberFormat="1" applyFont="1" applyFill="1" applyProtection="1"/>
    <xf numFmtId="0" fontId="8" fillId="0" borderId="17" xfId="0" applyFont="1" applyFill="1" applyBorder="1" applyAlignment="1" applyProtection="1"/>
    <xf numFmtId="164" fontId="7" fillId="13" borderId="1" xfId="0" applyNumberFormat="1" applyFont="1" applyFill="1" applyBorder="1" applyProtection="1"/>
    <xf numFmtId="0" fontId="0" fillId="0" borderId="0" xfId="0" applyProtection="1">
      <protection hidden="1"/>
    </xf>
    <xf numFmtId="0" fontId="7" fillId="3" borderId="1" xfId="0" applyFont="1" applyFill="1" applyBorder="1" applyAlignment="1" applyProtection="1">
      <alignment vertical="center"/>
      <protection locked="0" hidden="1"/>
    </xf>
    <xf numFmtId="2" fontId="7" fillId="3" borderId="1" xfId="0" applyNumberFormat="1" applyFont="1" applyFill="1" applyBorder="1" applyAlignment="1" applyProtection="1">
      <alignment horizontal="left" vertical="center"/>
      <protection locked="0" hidden="1"/>
    </xf>
    <xf numFmtId="0" fontId="0" fillId="2" borderId="1" xfId="0" applyFill="1" applyBorder="1" applyAlignment="1" applyProtection="1">
      <alignment horizontal="center"/>
      <protection hidden="1"/>
    </xf>
    <xf numFmtId="0" fontId="8" fillId="2" borderId="1" xfId="0" applyFont="1" applyFill="1" applyBorder="1" applyAlignment="1" applyProtection="1">
      <alignment horizontal="center" vertical="center" wrapText="1"/>
      <protection hidden="1"/>
    </xf>
    <xf numFmtId="0" fontId="7" fillId="2" borderId="1" xfId="0" applyFont="1" applyFill="1" applyBorder="1" applyProtection="1">
      <protection hidden="1"/>
    </xf>
    <xf numFmtId="49" fontId="7" fillId="3" borderId="1" xfId="0" applyNumberFormat="1" applyFont="1" applyFill="1" applyBorder="1" applyAlignment="1" applyProtection="1">
      <alignment horizontal="right"/>
      <protection locked="0" hidden="1"/>
    </xf>
    <xf numFmtId="2" fontId="7" fillId="3" borderId="1" xfId="0" applyNumberFormat="1" applyFont="1" applyFill="1" applyBorder="1" applyAlignment="1" applyProtection="1">
      <alignment horizontal="right"/>
      <protection locked="0" hidden="1"/>
    </xf>
    <xf numFmtId="2" fontId="7" fillId="3" borderId="1" xfId="0" applyNumberFormat="1" applyFont="1" applyFill="1" applyBorder="1" applyAlignment="1" applyProtection="1">
      <alignment horizontal="left"/>
      <protection locked="0" hidden="1"/>
    </xf>
    <xf numFmtId="2" fontId="7" fillId="3" borderId="1" xfId="0" applyNumberFormat="1" applyFont="1" applyFill="1" applyBorder="1" applyAlignment="1" applyProtection="1">
      <protection locked="0" hidden="1"/>
    </xf>
    <xf numFmtId="2" fontId="7" fillId="2" borderId="1" xfId="0" applyNumberFormat="1" applyFont="1" applyFill="1" applyBorder="1" applyAlignment="1" applyProtection="1">
      <protection hidden="1"/>
    </xf>
    <xf numFmtId="10" fontId="7" fillId="2" borderId="1" xfId="0" applyNumberFormat="1" applyFont="1" applyFill="1" applyBorder="1" applyAlignment="1" applyProtection="1">
      <protection hidden="1"/>
    </xf>
    <xf numFmtId="4" fontId="7" fillId="2" borderId="1" xfId="0" applyNumberFormat="1" applyFont="1" applyFill="1" applyBorder="1" applyAlignment="1" applyProtection="1">
      <protection hidden="1"/>
    </xf>
    <xf numFmtId="0" fontId="7" fillId="7" borderId="0" xfId="0" applyFont="1" applyFill="1" applyProtection="1">
      <protection hidden="1"/>
    </xf>
    <xf numFmtId="0" fontId="8" fillId="7" borderId="1" xfId="0" applyFont="1" applyFill="1" applyBorder="1" applyAlignment="1" applyProtection="1">
      <alignment horizontal="center" vertical="center" wrapText="1"/>
      <protection hidden="1"/>
    </xf>
    <xf numFmtId="0" fontId="7" fillId="10" borderId="1" xfId="0" applyNumberFormat="1" applyFont="1" applyFill="1" applyBorder="1" applyAlignment="1" applyProtection="1">
      <alignment horizontal="right"/>
      <protection hidden="1"/>
    </xf>
    <xf numFmtId="10" fontId="7" fillId="10" borderId="1" xfId="0" applyNumberFormat="1" applyFont="1" applyFill="1" applyBorder="1" applyAlignment="1" applyProtection="1">
      <alignment horizontal="right"/>
      <protection hidden="1"/>
    </xf>
    <xf numFmtId="1" fontId="7" fillId="10" borderId="1" xfId="0" applyNumberFormat="1" applyFont="1" applyFill="1" applyBorder="1" applyAlignment="1" applyProtection="1">
      <alignment horizontal="center"/>
      <protection hidden="1"/>
    </xf>
    <xf numFmtId="164" fontId="7" fillId="10" borderId="1" xfId="0" applyNumberFormat="1" applyFont="1" applyFill="1" applyBorder="1" applyAlignment="1" applyProtection="1">
      <alignment horizontal="right"/>
      <protection hidden="1"/>
    </xf>
    <xf numFmtId="164" fontId="7" fillId="10" borderId="1" xfId="0" applyNumberFormat="1" applyFont="1" applyFill="1" applyBorder="1" applyProtection="1">
      <protection hidden="1"/>
    </xf>
    <xf numFmtId="164" fontId="8" fillId="10" borderId="1" xfId="0" applyNumberFormat="1" applyFont="1" applyFill="1" applyBorder="1" applyProtection="1">
      <protection hidden="1"/>
    </xf>
    <xf numFmtId="164" fontId="7" fillId="7" borderId="0" xfId="0" applyNumberFormat="1" applyFont="1" applyFill="1" applyProtection="1">
      <protection hidden="1"/>
    </xf>
    <xf numFmtId="0" fontId="7" fillId="0" borderId="0" xfId="0" applyFont="1" applyProtection="1">
      <protection hidden="1"/>
    </xf>
    <xf numFmtId="0" fontId="8" fillId="10" borderId="1" xfId="0" applyFont="1" applyFill="1" applyBorder="1" applyAlignment="1" applyProtection="1">
      <alignment horizontal="right"/>
      <protection hidden="1"/>
    </xf>
    <xf numFmtId="164" fontId="7" fillId="0" borderId="0" xfId="0" applyNumberFormat="1" applyFont="1" applyProtection="1">
      <protection hidden="1"/>
    </xf>
    <xf numFmtId="164" fontId="13" fillId="0" borderId="0" xfId="0" applyNumberFormat="1" applyFont="1" applyProtection="1">
      <protection hidden="1"/>
    </xf>
    <xf numFmtId="0" fontId="7" fillId="0" borderId="0" xfId="0" applyFont="1" applyFill="1" applyBorder="1" applyAlignment="1" applyProtection="1">
      <alignment horizontal="right"/>
      <protection hidden="1"/>
    </xf>
    <xf numFmtId="0" fontId="7" fillId="11" borderId="1" xfId="0" applyFont="1" applyFill="1" applyBorder="1" applyProtection="1">
      <protection hidden="1"/>
    </xf>
    <xf numFmtId="0" fontId="8" fillId="11" borderId="1" xfId="0" applyNumberFormat="1" applyFont="1" applyFill="1" applyBorder="1" applyAlignment="1" applyProtection="1">
      <alignment vertical="center" wrapText="1"/>
      <protection hidden="1"/>
    </xf>
    <xf numFmtId="0" fontId="7" fillId="7" borderId="1" xfId="0" applyFont="1" applyFill="1" applyBorder="1" applyProtection="1">
      <protection hidden="1"/>
    </xf>
    <xf numFmtId="0" fontId="7" fillId="11" borderId="1" xfId="0" applyNumberFormat="1" applyFont="1" applyFill="1" applyBorder="1" applyAlignment="1" applyProtection="1">
      <alignment horizontal="right"/>
      <protection hidden="1"/>
    </xf>
    <xf numFmtId="10" fontId="7" fillId="11" borderId="1" xfId="0" applyNumberFormat="1" applyFont="1" applyFill="1" applyBorder="1" applyAlignment="1" applyProtection="1">
      <alignment horizontal="right"/>
      <protection hidden="1"/>
    </xf>
    <xf numFmtId="2" fontId="7" fillId="11" borderId="1" xfId="0" applyNumberFormat="1" applyFont="1" applyFill="1" applyBorder="1" applyAlignment="1" applyProtection="1">
      <alignment horizontal="center"/>
      <protection hidden="1"/>
    </xf>
    <xf numFmtId="1" fontId="7" fillId="11" borderId="1" xfId="0" applyNumberFormat="1" applyFont="1" applyFill="1" applyBorder="1" applyAlignment="1" applyProtection="1">
      <alignment horizontal="center"/>
      <protection hidden="1"/>
    </xf>
    <xf numFmtId="164" fontId="7" fillId="11" borderId="1" xfId="0" applyNumberFormat="1" applyFont="1" applyFill="1" applyBorder="1" applyAlignment="1" applyProtection="1">
      <alignment horizontal="right"/>
      <protection hidden="1"/>
    </xf>
    <xf numFmtId="164" fontId="7" fillId="11" borderId="1" xfId="0" applyNumberFormat="1" applyFont="1" applyFill="1" applyBorder="1" applyProtection="1">
      <protection hidden="1"/>
    </xf>
    <xf numFmtId="164" fontId="8" fillId="11" borderId="1" xfId="0" applyNumberFormat="1" applyFont="1" applyFill="1" applyBorder="1" applyProtection="1">
      <protection hidden="1"/>
    </xf>
    <xf numFmtId="164" fontId="7" fillId="7" borderId="1" xfId="0" applyNumberFormat="1" applyFont="1" applyFill="1" applyBorder="1" applyProtection="1">
      <protection hidden="1"/>
    </xf>
    <xf numFmtId="0" fontId="8" fillId="11" borderId="1" xfId="0" applyFont="1" applyFill="1" applyBorder="1" applyAlignment="1" applyProtection="1">
      <alignment horizontal="right"/>
      <protection hidden="1"/>
    </xf>
    <xf numFmtId="164" fontId="8" fillId="11" borderId="19" xfId="0" applyNumberFormat="1" applyFont="1" applyFill="1" applyBorder="1" applyProtection="1">
      <protection hidden="1"/>
    </xf>
    <xf numFmtId="0" fontId="7" fillId="12" borderId="1" xfId="0" applyFont="1" applyFill="1" applyBorder="1" applyProtection="1">
      <protection hidden="1"/>
    </xf>
    <xf numFmtId="0" fontId="8" fillId="12" borderId="1" xfId="0" applyNumberFormat="1" applyFont="1" applyFill="1" applyBorder="1" applyAlignment="1" applyProtection="1">
      <alignment vertical="center" wrapText="1"/>
      <protection hidden="1"/>
    </xf>
    <xf numFmtId="0" fontId="7" fillId="12" borderId="1" xfId="0" applyNumberFormat="1" applyFont="1" applyFill="1" applyBorder="1" applyAlignment="1" applyProtection="1">
      <alignment horizontal="right"/>
      <protection hidden="1"/>
    </xf>
    <xf numFmtId="10" fontId="7" fillId="12" borderId="1" xfId="0" applyNumberFormat="1" applyFont="1" applyFill="1" applyBorder="1" applyAlignment="1" applyProtection="1">
      <alignment horizontal="right"/>
      <protection hidden="1"/>
    </xf>
    <xf numFmtId="2" fontId="7" fillId="12" borderId="1" xfId="0" applyNumberFormat="1" applyFont="1" applyFill="1" applyBorder="1" applyAlignment="1" applyProtection="1">
      <alignment horizontal="center"/>
      <protection hidden="1"/>
    </xf>
    <xf numFmtId="1" fontId="7" fillId="12" borderId="1" xfId="0" applyNumberFormat="1" applyFont="1" applyFill="1" applyBorder="1" applyAlignment="1" applyProtection="1">
      <alignment horizontal="center"/>
      <protection hidden="1"/>
    </xf>
    <xf numFmtId="164" fontId="7" fillId="12" borderId="1" xfId="0" applyNumberFormat="1" applyFont="1" applyFill="1" applyBorder="1" applyAlignment="1" applyProtection="1">
      <alignment horizontal="right"/>
      <protection hidden="1"/>
    </xf>
    <xf numFmtId="164" fontId="7" fillId="12" borderId="1" xfId="0" applyNumberFormat="1" applyFont="1" applyFill="1" applyBorder="1" applyProtection="1">
      <protection hidden="1"/>
    </xf>
    <xf numFmtId="164" fontId="8" fillId="12" borderId="1" xfId="0" applyNumberFormat="1" applyFont="1" applyFill="1" applyBorder="1" applyProtection="1">
      <protection hidden="1"/>
    </xf>
    <xf numFmtId="0" fontId="8" fillId="12" borderId="1" xfId="0" applyFont="1" applyFill="1" applyBorder="1" applyAlignment="1" applyProtection="1">
      <alignment horizontal="right"/>
      <protection hidden="1"/>
    </xf>
    <xf numFmtId="164" fontId="8" fillId="12" borderId="19" xfId="0" applyNumberFormat="1" applyFont="1" applyFill="1" applyBorder="1" applyProtection="1">
      <protection hidden="1"/>
    </xf>
    <xf numFmtId="164" fontId="15" fillId="0" borderId="0" xfId="0" applyNumberFormat="1" applyFont="1" applyProtection="1">
      <protection hidden="1"/>
    </xf>
    <xf numFmtId="0" fontId="15" fillId="0" borderId="0" xfId="0" applyFont="1" applyProtection="1">
      <protection hidden="1"/>
    </xf>
    <xf numFmtId="0" fontId="7" fillId="13" borderId="1" xfId="0" applyNumberFormat="1" applyFont="1" applyFill="1" applyBorder="1" applyAlignment="1" applyProtection="1">
      <alignment horizontal="right"/>
      <protection hidden="1"/>
    </xf>
    <xf numFmtId="10" fontId="7" fillId="13" borderId="1" xfId="0" applyNumberFormat="1" applyFont="1" applyFill="1" applyBorder="1" applyAlignment="1" applyProtection="1">
      <alignment horizontal="right"/>
      <protection hidden="1"/>
    </xf>
    <xf numFmtId="164" fontId="8" fillId="13" borderId="1" xfId="0" applyNumberFormat="1" applyFont="1" applyFill="1" applyBorder="1" applyAlignment="1" applyProtection="1">
      <alignment horizontal="right"/>
      <protection hidden="1"/>
    </xf>
    <xf numFmtId="164" fontId="8" fillId="13" borderId="1" xfId="0" applyNumberFormat="1" applyFont="1" applyFill="1" applyBorder="1" applyProtection="1">
      <protection hidden="1"/>
    </xf>
    <xf numFmtId="0" fontId="7" fillId="2" borderId="18" xfId="0" applyFont="1" applyFill="1" applyBorder="1" applyProtection="1">
      <protection hidden="1"/>
    </xf>
    <xf numFmtId="0" fontId="7" fillId="0" borderId="0" xfId="0" applyFont="1" applyBorder="1" applyProtection="1">
      <protection hidden="1"/>
    </xf>
    <xf numFmtId="0" fontId="8" fillId="13" borderId="1" xfId="0" applyFont="1" applyFill="1" applyBorder="1" applyAlignment="1" applyProtection="1">
      <alignment horizontal="right"/>
      <protection hidden="1"/>
    </xf>
    <xf numFmtId="164" fontId="7" fillId="0" borderId="4" xfId="0" applyNumberFormat="1" applyFont="1" applyFill="1" applyBorder="1" applyProtection="1">
      <protection hidden="1"/>
    </xf>
    <xf numFmtId="0" fontId="8" fillId="10" borderId="1" xfId="0" applyFont="1" applyFill="1" applyBorder="1" applyAlignment="1" applyProtection="1">
      <alignment horizontal="center" vertical="center" wrapText="1"/>
      <protection hidden="1"/>
    </xf>
    <xf numFmtId="0" fontId="7" fillId="2" borderId="1" xfId="0" applyNumberFormat="1" applyFont="1" applyFill="1" applyBorder="1" applyAlignment="1" applyProtection="1">
      <alignment horizontal="right"/>
      <protection hidden="1"/>
    </xf>
    <xf numFmtId="10" fontId="7" fillId="0" borderId="1" xfId="0" applyNumberFormat="1" applyFont="1" applyFill="1" applyBorder="1" applyAlignment="1" applyProtection="1">
      <alignment horizontal="right"/>
      <protection hidden="1"/>
    </xf>
    <xf numFmtId="0" fontId="7" fillId="0" borderId="1" xfId="0" applyNumberFormat="1" applyFont="1" applyFill="1" applyBorder="1" applyAlignment="1" applyProtection="1">
      <alignment horizontal="left"/>
      <protection hidden="1"/>
    </xf>
    <xf numFmtId="164" fontId="7" fillId="13" borderId="1" xfId="0" applyNumberFormat="1" applyFont="1" applyFill="1" applyBorder="1" applyAlignment="1" applyProtection="1">
      <alignment horizontal="right"/>
      <protection hidden="1"/>
    </xf>
    <xf numFmtId="0" fontId="7" fillId="0" borderId="0" xfId="0" applyFont="1" applyFill="1" applyBorder="1" applyProtection="1">
      <protection hidden="1"/>
    </xf>
    <xf numFmtId="0" fontId="7" fillId="0" borderId="0" xfId="0" applyNumberFormat="1" applyFont="1" applyFill="1" applyBorder="1" applyAlignment="1" applyProtection="1">
      <alignment horizontal="right"/>
      <protection hidden="1"/>
    </xf>
    <xf numFmtId="10" fontId="7" fillId="0" borderId="0" xfId="0" applyNumberFormat="1" applyFont="1" applyFill="1" applyBorder="1" applyAlignment="1" applyProtection="1">
      <alignment horizontal="right"/>
      <protection hidden="1"/>
    </xf>
    <xf numFmtId="0" fontId="7" fillId="0" borderId="0" xfId="0" applyNumberFormat="1" applyFont="1" applyFill="1" applyBorder="1" applyAlignment="1" applyProtection="1">
      <alignment horizontal="left"/>
      <protection hidden="1"/>
    </xf>
    <xf numFmtId="164" fontId="8" fillId="10" borderId="1" xfId="0" applyNumberFormat="1" applyFont="1" applyFill="1" applyBorder="1" applyAlignment="1" applyProtection="1">
      <alignment horizontal="right"/>
      <protection hidden="1"/>
    </xf>
    <xf numFmtId="164" fontId="8" fillId="11" borderId="1" xfId="0" applyNumberFormat="1" applyFont="1" applyFill="1" applyBorder="1" applyAlignment="1" applyProtection="1">
      <alignment horizontal="right"/>
      <protection hidden="1"/>
    </xf>
    <xf numFmtId="164" fontId="8" fillId="12" borderId="1" xfId="0" applyNumberFormat="1" applyFont="1" applyFill="1" applyBorder="1" applyAlignment="1" applyProtection="1">
      <alignment horizontal="right"/>
      <protection hidden="1"/>
    </xf>
    <xf numFmtId="164" fontId="8" fillId="0" borderId="0" xfId="0" applyNumberFormat="1" applyFont="1" applyFill="1" applyBorder="1" applyAlignment="1" applyProtection="1">
      <alignment horizontal="right"/>
      <protection hidden="1"/>
    </xf>
    <xf numFmtId="0" fontId="0" fillId="2" borderId="3"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8" fillId="2" borderId="1" xfId="0" applyFont="1" applyFill="1" applyBorder="1" applyAlignment="1" applyProtection="1">
      <alignment horizontal="center"/>
      <protection hidden="1"/>
    </xf>
    <xf numFmtId="0" fontId="8" fillId="2" borderId="1"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164" fontId="7" fillId="14" borderId="1" xfId="0" applyNumberFormat="1" applyFont="1" applyFill="1" applyBorder="1" applyAlignment="1" applyProtection="1">
      <protection locked="0" hidden="1"/>
    </xf>
    <xf numFmtId="164" fontId="6" fillId="14" borderId="1" xfId="0" applyNumberFormat="1" applyFont="1" applyFill="1" applyBorder="1" applyAlignment="1" applyProtection="1">
      <protection locked="0" hidden="1"/>
    </xf>
    <xf numFmtId="0" fontId="8" fillId="0" borderId="0" xfId="0" applyFont="1" applyFill="1" applyBorder="1" applyAlignment="1" applyProtection="1"/>
    <xf numFmtId="164" fontId="6" fillId="10" borderId="1" xfId="0" quotePrefix="1" applyNumberFormat="1" applyFont="1" applyFill="1" applyBorder="1" applyAlignment="1" applyProtection="1">
      <alignment horizontal="right"/>
      <protection hidden="1"/>
    </xf>
    <xf numFmtId="0" fontId="7" fillId="0" borderId="0" xfId="0" applyNumberFormat="1" applyFont="1" applyFill="1" applyBorder="1" applyProtection="1">
      <protection hidden="1"/>
    </xf>
    <xf numFmtId="1" fontId="7" fillId="7" borderId="1" xfId="0" applyNumberFormat="1" applyFont="1" applyFill="1" applyBorder="1" applyAlignment="1" applyProtection="1">
      <alignment horizontal="center"/>
      <protection hidden="1"/>
    </xf>
    <xf numFmtId="49" fontId="5" fillId="0" borderId="0" xfId="0" applyNumberFormat="1" applyFont="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20" fillId="0" borderId="0" xfId="1" applyFont="1" applyAlignment="1">
      <alignment vertical="top"/>
    </xf>
    <xf numFmtId="0" fontId="8" fillId="2"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vertical="center" wrapText="1"/>
      <protection hidden="1"/>
    </xf>
    <xf numFmtId="0" fontId="8" fillId="12" borderId="1" xfId="0" applyFont="1" applyFill="1" applyBorder="1" applyAlignment="1" applyProtection="1">
      <alignment horizontal="center" vertical="center" wrapText="1"/>
      <protection hidden="1"/>
    </xf>
    <xf numFmtId="0" fontId="8" fillId="13" borderId="1" xfId="0" applyFont="1" applyFill="1" applyBorder="1" applyAlignment="1" applyProtection="1">
      <alignment horizontal="center" vertical="center" wrapText="1"/>
      <protection hidden="1"/>
    </xf>
    <xf numFmtId="49" fontId="4" fillId="3" borderId="1" xfId="0" applyNumberFormat="1" applyFont="1" applyFill="1" applyBorder="1" applyAlignment="1" applyProtection="1">
      <alignment horizontal="right"/>
      <protection locked="0" hidden="1"/>
    </xf>
    <xf numFmtId="2" fontId="4" fillId="3" borderId="1" xfId="0" applyNumberFormat="1" applyFont="1" applyFill="1" applyBorder="1" applyAlignment="1" applyProtection="1">
      <protection locked="0" hidden="1"/>
    </xf>
    <xf numFmtId="0" fontId="0" fillId="0" borderId="0" xfId="0" applyAlignment="1" applyProtection="1">
      <alignment horizontal="center"/>
      <protection hidden="1"/>
    </xf>
    <xf numFmtId="0" fontId="7" fillId="0" borderId="0" xfId="0" applyFont="1" applyFill="1" applyBorder="1" applyAlignment="1" applyProtection="1">
      <protection hidden="1"/>
    </xf>
    <xf numFmtId="164" fontId="8" fillId="10" borderId="1" xfId="0" applyNumberFormat="1" applyFont="1" applyFill="1" applyBorder="1" applyAlignment="1" applyProtection="1">
      <protection hidden="1"/>
    </xf>
    <xf numFmtId="164" fontId="8" fillId="11" borderId="1" xfId="0" applyNumberFormat="1" applyFont="1" applyFill="1" applyBorder="1" applyAlignment="1" applyProtection="1">
      <protection hidden="1"/>
    </xf>
    <xf numFmtId="164" fontId="8" fillId="12" borderId="1" xfId="0" applyNumberFormat="1" applyFont="1" applyFill="1" applyBorder="1" applyAlignment="1" applyProtection="1">
      <protection hidden="1"/>
    </xf>
    <xf numFmtId="164" fontId="8" fillId="13" borderId="1" xfId="0" applyNumberFormat="1" applyFont="1" applyFill="1" applyBorder="1" applyAlignment="1" applyProtection="1">
      <protection hidden="1"/>
    </xf>
    <xf numFmtId="164" fontId="8" fillId="10" borderId="18" xfId="0" applyNumberFormat="1" applyFont="1" applyFill="1" applyBorder="1" applyAlignment="1" applyProtection="1">
      <protection hidden="1"/>
    </xf>
    <xf numFmtId="164" fontId="8" fillId="11" borderId="18" xfId="0" applyNumberFormat="1" applyFont="1" applyFill="1" applyBorder="1" applyAlignment="1" applyProtection="1">
      <protection hidden="1"/>
    </xf>
    <xf numFmtId="164" fontId="8" fillId="12" borderId="18" xfId="0" applyNumberFormat="1" applyFont="1" applyFill="1" applyBorder="1" applyAlignment="1" applyProtection="1">
      <protection hidden="1"/>
    </xf>
    <xf numFmtId="164" fontId="8" fillId="13" borderId="18" xfId="0" applyNumberFormat="1" applyFont="1" applyFill="1" applyBorder="1" applyAlignment="1" applyProtection="1">
      <protection hidden="1"/>
    </xf>
    <xf numFmtId="10" fontId="8" fillId="10" borderId="18" xfId="0" applyNumberFormat="1" applyFont="1" applyFill="1" applyBorder="1" applyAlignment="1" applyProtection="1">
      <protection hidden="1"/>
    </xf>
    <xf numFmtId="10" fontId="8" fillId="11" borderId="18" xfId="0" applyNumberFormat="1" applyFont="1" applyFill="1" applyBorder="1" applyAlignment="1" applyProtection="1">
      <protection hidden="1"/>
    </xf>
    <xf numFmtId="10" fontId="8" fillId="12" borderId="18" xfId="0" applyNumberFormat="1" applyFont="1" applyFill="1" applyBorder="1" applyAlignment="1" applyProtection="1">
      <protection hidden="1"/>
    </xf>
    <xf numFmtId="10" fontId="8" fillId="13" borderId="18" xfId="0" applyNumberFormat="1" applyFont="1" applyFill="1" applyBorder="1" applyAlignment="1" applyProtection="1">
      <protection hidden="1"/>
    </xf>
    <xf numFmtId="0" fontId="3" fillId="0" borderId="0" xfId="0" applyFont="1" applyAlignment="1">
      <alignment vertical="top" wrapText="1"/>
    </xf>
    <xf numFmtId="164" fontId="8" fillId="9" borderId="1" xfId="0" applyNumberFormat="1" applyFont="1" applyFill="1" applyBorder="1" applyAlignment="1" applyProtection="1">
      <alignment horizontal="right" vertical="center"/>
      <protection hidden="1"/>
    </xf>
    <xf numFmtId="2" fontId="3" fillId="3" borderId="1" xfId="0" applyNumberFormat="1" applyFont="1" applyFill="1" applyBorder="1" applyAlignment="1" applyProtection="1">
      <alignment horizontal="right"/>
      <protection locked="0" hidden="1"/>
    </xf>
    <xf numFmtId="0" fontId="8" fillId="0" borderId="8" xfId="0" applyFont="1" applyBorder="1"/>
    <xf numFmtId="0" fontId="8" fillId="2" borderId="19" xfId="0" applyFont="1" applyFill="1" applyBorder="1" applyAlignment="1">
      <alignment horizontal="center" vertical="center" wrapText="1"/>
    </xf>
    <xf numFmtId="0" fontId="8" fillId="2" borderId="26" xfId="0" applyFont="1" applyFill="1" applyBorder="1" applyAlignment="1">
      <alignment horizontal="center" vertical="center" wrapText="1"/>
    </xf>
    <xf numFmtId="49" fontId="8" fillId="0" borderId="25" xfId="0" applyNumberFormat="1" applyFont="1" applyBorder="1"/>
    <xf numFmtId="0" fontId="7" fillId="0" borderId="25" xfId="0" applyFont="1" applyFill="1" applyBorder="1" applyAlignment="1">
      <alignment wrapText="1"/>
    </xf>
    <xf numFmtId="0" fontId="7" fillId="0" borderId="25" xfId="0" applyFont="1" applyBorder="1"/>
    <xf numFmtId="8" fontId="7" fillId="0" borderId="25" xfId="0" applyNumberFormat="1" applyFont="1" applyFill="1" applyBorder="1" applyAlignment="1">
      <alignment horizontal="right" vertical="center" wrapText="1" readingOrder="1"/>
    </xf>
    <xf numFmtId="0" fontId="2" fillId="0" borderId="25" xfId="0" applyFont="1" applyBorder="1"/>
    <xf numFmtId="49" fontId="8" fillId="0" borderId="0" xfId="0" applyNumberFormat="1" applyFont="1"/>
    <xf numFmtId="49" fontId="1" fillId="0" borderId="0" xfId="0" applyNumberFormat="1" applyFont="1"/>
    <xf numFmtId="0" fontId="8" fillId="2" borderId="1" xfId="0" applyFont="1" applyFill="1" applyBorder="1" applyAlignment="1" applyProtection="1">
      <alignment horizontal="center"/>
      <protection hidden="1"/>
    </xf>
    <xf numFmtId="0" fontId="8" fillId="2" borderId="18" xfId="0" applyFont="1" applyFill="1" applyBorder="1" applyAlignment="1" applyProtection="1">
      <alignment horizontal="center"/>
      <protection hidden="1"/>
    </xf>
    <xf numFmtId="0" fontId="8" fillId="2" borderId="1" xfId="0" applyFont="1" applyFill="1" applyBorder="1" applyAlignment="1" applyProtection="1">
      <alignment horizontal="left" vertical="center"/>
      <protection hidden="1"/>
    </xf>
    <xf numFmtId="2" fontId="17" fillId="2" borderId="1" xfId="0" applyNumberFormat="1" applyFont="1" applyFill="1" applyBorder="1" applyAlignment="1" applyProtection="1">
      <alignment horizontal="left" vertical="center" wrapText="1"/>
      <protection hidden="1"/>
    </xf>
    <xf numFmtId="2" fontId="17" fillId="2" borderId="1" xfId="0" applyNumberFormat="1" applyFont="1" applyFill="1" applyBorder="1" applyAlignment="1" applyProtection="1">
      <alignment horizontal="left" vertical="center"/>
      <protection hidden="1"/>
    </xf>
    <xf numFmtId="2" fontId="17" fillId="2" borderId="19" xfId="0" applyNumberFormat="1" applyFont="1" applyFill="1" applyBorder="1" applyAlignment="1" applyProtection="1">
      <alignment horizontal="left" vertical="center"/>
      <protection hidden="1"/>
    </xf>
    <xf numFmtId="0" fontId="7" fillId="3" borderId="1" xfId="0" applyFont="1" applyFill="1" applyBorder="1" applyAlignment="1" applyProtection="1">
      <alignment horizontal="left" vertical="center"/>
      <protection locked="0" hidden="1"/>
    </xf>
    <xf numFmtId="0" fontId="7" fillId="2" borderId="23" xfId="0" applyFont="1" applyFill="1" applyBorder="1" applyAlignment="1" applyProtection="1">
      <alignment horizontal="center" vertical="center"/>
      <protection hidden="1"/>
    </xf>
    <xf numFmtId="0" fontId="8" fillId="2" borderId="2" xfId="0" applyFont="1" applyFill="1" applyBorder="1" applyAlignment="1" applyProtection="1">
      <alignment horizontal="center"/>
      <protection hidden="1"/>
    </xf>
    <xf numFmtId="0" fontId="8" fillId="2" borderId="3" xfId="0" applyFont="1" applyFill="1" applyBorder="1" applyAlignment="1" applyProtection="1">
      <alignment horizontal="center"/>
      <protection hidden="1"/>
    </xf>
    <xf numFmtId="0" fontId="8" fillId="2" borderId="4" xfId="0" applyFont="1"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8" fillId="2" borderId="1" xfId="0" applyFont="1" applyFill="1" applyBorder="1" applyAlignment="1" applyProtection="1">
      <alignment horizontal="left" vertical="center" wrapText="1"/>
      <protection hidden="1"/>
    </xf>
    <xf numFmtId="0" fontId="8" fillId="2" borderId="18" xfId="0" applyFont="1" applyFill="1" applyBorder="1" applyAlignment="1" applyProtection="1">
      <alignment horizontal="center" vertical="center" wrapText="1"/>
      <protection hidden="1"/>
    </xf>
    <xf numFmtId="0" fontId="8" fillId="2" borderId="23" xfId="0" applyFont="1" applyFill="1" applyBorder="1" applyAlignment="1" applyProtection="1">
      <alignment horizontal="center" vertical="center" wrapText="1"/>
      <protection hidden="1"/>
    </xf>
    <xf numFmtId="0" fontId="8" fillId="2" borderId="19" xfId="0" applyFont="1" applyFill="1" applyBorder="1" applyAlignment="1" applyProtection="1">
      <alignment horizontal="center" vertical="center" wrapText="1"/>
      <protection hidden="1"/>
    </xf>
    <xf numFmtId="0" fontId="8" fillId="2" borderId="18" xfId="0" applyFont="1" applyFill="1" applyBorder="1" applyAlignment="1" applyProtection="1">
      <alignment horizontal="center" vertical="center"/>
      <protection hidden="1"/>
    </xf>
    <xf numFmtId="0" fontId="8" fillId="2" borderId="23" xfId="0" applyFont="1" applyFill="1" applyBorder="1" applyAlignment="1" applyProtection="1">
      <alignment horizontal="center" vertical="center"/>
      <protection hidden="1"/>
    </xf>
    <xf numFmtId="0" fontId="8" fillId="2" borderId="19" xfId="0" applyFont="1" applyFill="1" applyBorder="1" applyAlignment="1" applyProtection="1">
      <alignment horizontal="center" vertical="center"/>
      <protection hidden="1"/>
    </xf>
    <xf numFmtId="0" fontId="7" fillId="10" borderId="1" xfId="0" applyFont="1" applyFill="1" applyBorder="1" applyAlignment="1" applyProtection="1">
      <alignment horizontal="left"/>
      <protection hidden="1"/>
    </xf>
    <xf numFmtId="0" fontId="8" fillId="10" borderId="2" xfId="0" applyFont="1" applyFill="1" applyBorder="1" applyAlignment="1" applyProtection="1">
      <alignment horizontal="center" vertical="center" wrapText="1"/>
      <protection hidden="1"/>
    </xf>
    <xf numFmtId="0" fontId="8" fillId="10" borderId="3" xfId="0" applyFont="1" applyFill="1" applyBorder="1" applyAlignment="1" applyProtection="1">
      <alignment horizontal="center" vertical="center" wrapText="1"/>
      <protection hidden="1"/>
    </xf>
    <xf numFmtId="0" fontId="8" fillId="10" borderId="4"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0" fontId="8" fillId="7" borderId="18" xfId="0" applyFont="1" applyFill="1" applyBorder="1" applyAlignment="1" applyProtection="1">
      <alignment horizontal="center" vertical="center" wrapText="1"/>
      <protection hidden="1"/>
    </xf>
    <xf numFmtId="0" fontId="8" fillId="7" borderId="19" xfId="0" applyFont="1" applyFill="1" applyBorder="1" applyAlignment="1" applyProtection="1">
      <alignment horizontal="center" vertical="center" wrapText="1"/>
      <protection hidden="1"/>
    </xf>
    <xf numFmtId="0" fontId="8" fillId="2" borderId="2"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hidden="1"/>
    </xf>
    <xf numFmtId="0" fontId="8" fillId="10" borderId="1" xfId="0" applyFont="1" applyFill="1" applyBorder="1" applyAlignment="1" applyProtection="1">
      <alignment horizontal="center"/>
      <protection hidden="1"/>
    </xf>
    <xf numFmtId="0" fontId="16" fillId="10" borderId="2" xfId="0" applyNumberFormat="1" applyFont="1" applyFill="1" applyBorder="1" applyAlignment="1" applyProtection="1">
      <alignment horizontal="center" vertical="center" wrapText="1"/>
      <protection hidden="1"/>
    </xf>
    <xf numFmtId="0" fontId="8" fillId="10" borderId="3" xfId="0" applyNumberFormat="1" applyFont="1" applyFill="1" applyBorder="1" applyAlignment="1" applyProtection="1">
      <alignment horizontal="center" vertical="center" wrapText="1"/>
      <protection hidden="1"/>
    </xf>
    <xf numFmtId="0" fontId="8" fillId="10" borderId="4" xfId="0" applyNumberFormat="1" applyFont="1" applyFill="1" applyBorder="1" applyAlignment="1" applyProtection="1">
      <alignment horizontal="center" vertical="center" wrapText="1"/>
      <protection hidden="1"/>
    </xf>
    <xf numFmtId="0" fontId="7" fillId="0" borderId="3" xfId="0" applyFont="1" applyBorder="1" applyAlignment="1" applyProtection="1">
      <alignment horizontal="left"/>
      <protection hidden="1"/>
    </xf>
    <xf numFmtId="0" fontId="7" fillId="11" borderId="1" xfId="0" applyFont="1" applyFill="1" applyBorder="1" applyAlignment="1" applyProtection="1">
      <alignment horizontal="left"/>
      <protection hidden="1"/>
    </xf>
    <xf numFmtId="0" fontId="16" fillId="11" borderId="2" xfId="0" applyNumberFormat="1" applyFont="1" applyFill="1" applyBorder="1" applyAlignment="1" applyProtection="1">
      <alignment horizontal="center" vertical="center" wrapText="1"/>
      <protection hidden="1"/>
    </xf>
    <xf numFmtId="0" fontId="16" fillId="11" borderId="3" xfId="0" applyNumberFormat="1" applyFont="1" applyFill="1" applyBorder="1" applyAlignment="1" applyProtection="1">
      <alignment horizontal="center" vertical="center" wrapText="1"/>
      <protection hidden="1"/>
    </xf>
    <xf numFmtId="0" fontId="16" fillId="11" borderId="4" xfId="0" applyNumberFormat="1"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vertical="center" wrapText="1"/>
      <protection hidden="1"/>
    </xf>
    <xf numFmtId="0" fontId="8" fillId="7"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protection hidden="1"/>
    </xf>
    <xf numFmtId="0" fontId="8" fillId="12" borderId="1" xfId="0" applyFont="1" applyFill="1" applyBorder="1" applyAlignment="1" applyProtection="1">
      <alignment horizontal="center" vertical="center" wrapText="1"/>
      <protection hidden="1"/>
    </xf>
    <xf numFmtId="0" fontId="7" fillId="12" borderId="1" xfId="0" applyFont="1" applyFill="1" applyBorder="1" applyAlignment="1" applyProtection="1">
      <alignment horizontal="left"/>
      <protection hidden="1"/>
    </xf>
    <xf numFmtId="0" fontId="16" fillId="12" borderId="2" xfId="0" applyNumberFormat="1" applyFont="1" applyFill="1" applyBorder="1" applyAlignment="1" applyProtection="1">
      <alignment horizontal="center" vertical="center" wrapText="1"/>
      <protection hidden="1"/>
    </xf>
    <xf numFmtId="0" fontId="16" fillId="12" borderId="3" xfId="0" applyNumberFormat="1" applyFont="1" applyFill="1" applyBorder="1" applyAlignment="1" applyProtection="1">
      <alignment horizontal="center" vertical="center" wrapText="1"/>
      <protection hidden="1"/>
    </xf>
    <xf numFmtId="0" fontId="16" fillId="12" borderId="4" xfId="0" applyNumberFormat="1" applyFont="1" applyFill="1" applyBorder="1" applyAlignment="1" applyProtection="1">
      <alignment horizontal="center" vertical="center" wrapText="1"/>
      <protection hidden="1"/>
    </xf>
    <xf numFmtId="0" fontId="8" fillId="12" borderId="1"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13" borderId="1" xfId="0" applyFont="1" applyFill="1" applyBorder="1" applyAlignment="1" applyProtection="1">
      <alignment horizontal="left"/>
    </xf>
    <xf numFmtId="0" fontId="8" fillId="13" borderId="1" xfId="0" applyFont="1" applyFill="1" applyBorder="1" applyAlignment="1" applyProtection="1">
      <alignment horizontal="center" vertical="center" wrapText="1"/>
      <protection hidden="1"/>
    </xf>
    <xf numFmtId="0" fontId="8" fillId="13" borderId="2" xfId="0" applyFont="1" applyFill="1" applyBorder="1" applyAlignment="1" applyProtection="1">
      <alignment horizontal="center"/>
    </xf>
    <xf numFmtId="0" fontId="8" fillId="13" borderId="3" xfId="0" applyFont="1" applyFill="1" applyBorder="1" applyAlignment="1" applyProtection="1">
      <alignment horizontal="center"/>
    </xf>
    <xf numFmtId="0" fontId="8" fillId="13" borderId="4" xfId="0" applyFont="1" applyFill="1" applyBorder="1" applyAlignment="1" applyProtection="1">
      <alignment horizontal="center"/>
    </xf>
    <xf numFmtId="0" fontId="21" fillId="0" borderId="2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8" fillId="9" borderId="1" xfId="0" applyFont="1" applyFill="1" applyBorder="1" applyAlignment="1" applyProtection="1">
      <alignment horizontal="center" wrapText="1"/>
      <protection hidden="1"/>
    </xf>
    <xf numFmtId="0" fontId="8" fillId="9"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19" fillId="9" borderId="2" xfId="1" applyFont="1" applyFill="1" applyBorder="1" applyAlignment="1" applyProtection="1">
      <alignment horizontal="center" vertical="center" wrapText="1"/>
      <protection hidden="1"/>
    </xf>
    <xf numFmtId="0" fontId="19" fillId="9" borderId="3" xfId="1" applyFont="1" applyFill="1" applyBorder="1" applyAlignment="1" applyProtection="1">
      <alignment horizontal="center" vertical="center" wrapText="1"/>
      <protection hidden="1"/>
    </xf>
    <xf numFmtId="0" fontId="19" fillId="9" borderId="4" xfId="1" applyFont="1" applyFill="1" applyBorder="1" applyAlignment="1" applyProtection="1">
      <alignment horizontal="center" vertical="center" wrapText="1"/>
      <protection hidden="1"/>
    </xf>
    <xf numFmtId="164" fontId="7" fillId="0" borderId="1" xfId="0" applyNumberFormat="1" applyFont="1" applyFill="1" applyBorder="1" applyAlignment="1" applyProtection="1">
      <alignment horizontal="center" vertical="center" wrapText="1"/>
      <protection hidden="1"/>
    </xf>
    <xf numFmtId="14" fontId="8" fillId="9" borderId="2" xfId="0" applyNumberFormat="1" applyFont="1" applyFill="1" applyBorder="1" applyAlignment="1" applyProtection="1">
      <alignment horizontal="right" wrapText="1"/>
      <protection hidden="1"/>
    </xf>
    <xf numFmtId="14" fontId="8" fillId="9" borderId="3" xfId="0" applyNumberFormat="1" applyFont="1" applyFill="1" applyBorder="1" applyAlignment="1" applyProtection="1">
      <alignment horizontal="right"/>
      <protection hidden="1"/>
    </xf>
    <xf numFmtId="14" fontId="8" fillId="9" borderId="4" xfId="0" applyNumberFormat="1" applyFont="1" applyFill="1" applyBorder="1" applyAlignment="1" applyProtection="1">
      <alignment horizontal="right"/>
      <protection hidden="1"/>
    </xf>
    <xf numFmtId="0" fontId="7" fillId="9" borderId="1" xfId="0" applyFont="1" applyFill="1" applyBorder="1" applyAlignment="1" applyProtection="1">
      <alignment horizontal="left"/>
      <protection hidden="1"/>
    </xf>
    <xf numFmtId="0" fontId="7" fillId="9" borderId="18" xfId="0" applyFont="1" applyFill="1" applyBorder="1" applyAlignment="1" applyProtection="1">
      <alignment horizontal="left"/>
      <protection hidden="1"/>
    </xf>
    <xf numFmtId="0" fontId="6" fillId="9" borderId="2" xfId="0" applyFont="1" applyFill="1" applyBorder="1" applyAlignment="1" applyProtection="1">
      <alignment horizontal="center"/>
      <protection hidden="1"/>
    </xf>
    <xf numFmtId="0" fontId="7" fillId="9" borderId="3" xfId="0" applyFont="1" applyFill="1" applyBorder="1" applyAlignment="1" applyProtection="1">
      <alignment horizontal="center"/>
      <protection hidden="1"/>
    </xf>
    <xf numFmtId="0" fontId="7" fillId="9" borderId="4" xfId="0" applyFont="1" applyFill="1" applyBorder="1" applyAlignment="1" applyProtection="1">
      <alignment horizontal="center"/>
      <protection hidden="1"/>
    </xf>
    <xf numFmtId="0" fontId="6" fillId="9" borderId="2" xfId="0" applyFont="1" applyFill="1" applyBorder="1" applyAlignment="1" applyProtection="1">
      <alignment horizontal="left"/>
      <protection hidden="1"/>
    </xf>
    <xf numFmtId="0" fontId="6" fillId="9" borderId="3" xfId="0" applyFont="1" applyFill="1" applyBorder="1" applyAlignment="1" applyProtection="1">
      <alignment horizontal="left"/>
      <protection hidden="1"/>
    </xf>
    <xf numFmtId="0" fontId="6" fillId="9" borderId="4" xfId="0" applyFont="1" applyFill="1" applyBorder="1" applyAlignment="1" applyProtection="1">
      <alignment horizontal="left"/>
      <protection hidden="1"/>
    </xf>
    <xf numFmtId="0" fontId="7" fillId="9" borderId="3" xfId="0" applyFont="1" applyFill="1" applyBorder="1" applyAlignment="1" applyProtection="1">
      <alignment horizontal="left"/>
      <protection hidden="1"/>
    </xf>
    <xf numFmtId="0" fontId="7" fillId="9" borderId="4" xfId="0" applyFont="1" applyFill="1" applyBorder="1" applyAlignment="1" applyProtection="1">
      <alignment horizontal="left"/>
      <protection hidden="1"/>
    </xf>
    <xf numFmtId="0" fontId="22" fillId="0" borderId="24"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11" fillId="6" borderId="6" xfId="0" applyFont="1" applyFill="1" applyBorder="1" applyAlignment="1">
      <alignment horizontal="center"/>
    </xf>
    <xf numFmtId="0" fontId="11" fillId="6" borderId="7" xfId="0" applyFont="1" applyFill="1" applyBorder="1" applyAlignment="1">
      <alignment horizontal="center"/>
    </xf>
  </cellXfs>
  <cellStyles count="2">
    <cellStyle name="Link" xfId="1" builtinId="8"/>
    <cellStyle name="Standard"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color rgb="FF006100"/>
      <color rgb="FFC6EFCE"/>
      <color rgb="FF00CC99"/>
      <color rgb="FFC2F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bfk-unternehmer.de/tariftreuerichtlini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9DB4-CFE9-1C43-85F2-03BF6A737187}">
  <sheetPr>
    <tabColor theme="0" tint="-0.14999847407452621"/>
    <pageSetUpPr fitToPage="1"/>
  </sheetPr>
  <dimension ref="A1:A6"/>
  <sheetViews>
    <sheetView showGridLines="0" showRowColHeaders="0" zoomScaleNormal="100" workbookViewId="0"/>
  </sheetViews>
  <sheetFormatPr baseColWidth="10" defaultColWidth="10.83203125" defaultRowHeight="12.5" x14ac:dyDescent="0.25"/>
  <cols>
    <col min="1" max="1" width="125.5" style="1" customWidth="1"/>
    <col min="2" max="16384" width="10.83203125" style="1"/>
  </cols>
  <sheetData>
    <row r="1" spans="1:1" ht="26" x14ac:dyDescent="0.25">
      <c r="A1" s="223" t="s">
        <v>161</v>
      </c>
    </row>
    <row r="2" spans="1:1" ht="90.75" customHeight="1" x14ac:dyDescent="0.25">
      <c r="A2" s="221" t="s">
        <v>163</v>
      </c>
    </row>
    <row r="3" spans="1:1" ht="183" customHeight="1" x14ac:dyDescent="0.25">
      <c r="A3" s="221" t="s">
        <v>165</v>
      </c>
    </row>
    <row r="4" spans="1:1" ht="344.25" customHeight="1" x14ac:dyDescent="0.25">
      <c r="A4" s="245" t="s">
        <v>167</v>
      </c>
    </row>
    <row r="5" spans="1:1" ht="163.5" customHeight="1" x14ac:dyDescent="0.25">
      <c r="A5" s="222" t="s">
        <v>164</v>
      </c>
    </row>
    <row r="6" spans="1:1" x14ac:dyDescent="0.25">
      <c r="A6" s="224" t="s">
        <v>162</v>
      </c>
    </row>
  </sheetData>
  <sheetProtection algorithmName="SHA-512" hashValue="KAF3XswkfgJ91qFfYXHJYN61zesBeynNsnX+mmYSjthoH6rn2D81LwooIFsBh9Ei1vEa/ZVEYBlozfLJcrE+pg==" saltValue="1OVxD4pvzudFi7y3Q+HLsg==" spinCount="100000" sheet="1" objects="1" scenarios="1"/>
  <hyperlinks>
    <hyperlink ref="A6" r:id="rId1" xr:uid="{AA8A7A02-735B-4DEE-99C8-FF48532401E3}"/>
  </hyperlinks>
  <pageMargins left="0.70866141732283472" right="0.70866141732283472" top="0.78740157480314965" bottom="0.78740157480314965" header="0.31496062992125984" footer="0.31496062992125984"/>
  <pageSetup paperSize="9" scale="93" fitToHeight="2" orientation="landscape" r:id="rId2"/>
  <headerFooter>
    <oddFooter>&amp;C&amp;"Arial,Standard"&amp;10&amp;A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ABEB-71A3-7743-BA92-ABE731AF274A}">
  <sheetPr>
    <tabColor rgb="FFFF0000"/>
  </sheetPr>
  <dimension ref="A1:B19"/>
  <sheetViews>
    <sheetView zoomScale="220" zoomScaleNormal="220" workbookViewId="0">
      <selection activeCell="C10" sqref="C10"/>
    </sheetView>
  </sheetViews>
  <sheetFormatPr baseColWidth="10" defaultRowHeight="15.5" x14ac:dyDescent="0.35"/>
  <cols>
    <col min="1" max="1" width="80.83203125" customWidth="1"/>
  </cols>
  <sheetData>
    <row r="1" spans="1:2" x14ac:dyDescent="0.35">
      <c r="A1" s="39" t="s">
        <v>83</v>
      </c>
    </row>
    <row r="2" spans="1:2" x14ac:dyDescent="0.35">
      <c r="A2" t="s">
        <v>84</v>
      </c>
      <c r="B2" t="s">
        <v>122</v>
      </c>
    </row>
    <row r="3" spans="1:2" x14ac:dyDescent="0.35">
      <c r="A3" t="s">
        <v>91</v>
      </c>
      <c r="B3" t="s">
        <v>122</v>
      </c>
    </row>
    <row r="4" spans="1:2" x14ac:dyDescent="0.35">
      <c r="A4" t="s">
        <v>86</v>
      </c>
      <c r="B4" t="s">
        <v>122</v>
      </c>
    </row>
    <row r="5" spans="1:2" x14ac:dyDescent="0.35">
      <c r="A5" t="s">
        <v>85</v>
      </c>
      <c r="B5" t="s">
        <v>122</v>
      </c>
    </row>
    <row r="6" spans="1:2" x14ac:dyDescent="0.35">
      <c r="A6" t="s">
        <v>92</v>
      </c>
      <c r="B6" t="s">
        <v>122</v>
      </c>
    </row>
    <row r="7" spans="1:2" x14ac:dyDescent="0.35">
      <c r="A7" t="s">
        <v>87</v>
      </c>
      <c r="B7" t="s">
        <v>122</v>
      </c>
    </row>
    <row r="8" spans="1:2" x14ac:dyDescent="0.35">
      <c r="A8" t="s">
        <v>93</v>
      </c>
      <c r="B8" t="s">
        <v>122</v>
      </c>
    </row>
    <row r="9" spans="1:2" x14ac:dyDescent="0.35">
      <c r="A9" t="s">
        <v>88</v>
      </c>
      <c r="B9" t="s">
        <v>122</v>
      </c>
    </row>
    <row r="10" spans="1:2" x14ac:dyDescent="0.35">
      <c r="A10" t="s">
        <v>89</v>
      </c>
      <c r="B10" t="s">
        <v>122</v>
      </c>
    </row>
    <row r="11" spans="1:2" x14ac:dyDescent="0.35">
      <c r="A11" t="s">
        <v>90</v>
      </c>
      <c r="B11" t="s">
        <v>122</v>
      </c>
    </row>
    <row r="12" spans="1:2" x14ac:dyDescent="0.35">
      <c r="A12" t="s">
        <v>94</v>
      </c>
      <c r="B12" t="s">
        <v>166</v>
      </c>
    </row>
    <row r="13" spans="1:2" x14ac:dyDescent="0.35">
      <c r="A13" t="s">
        <v>95</v>
      </c>
      <c r="B13" t="s">
        <v>122</v>
      </c>
    </row>
    <row r="14" spans="1:2" x14ac:dyDescent="0.35">
      <c r="A14" t="s">
        <v>99</v>
      </c>
      <c r="B14" t="s">
        <v>122</v>
      </c>
    </row>
    <row r="15" spans="1:2" x14ac:dyDescent="0.35">
      <c r="A15" t="s">
        <v>100</v>
      </c>
      <c r="B15" t="s">
        <v>122</v>
      </c>
    </row>
    <row r="16" spans="1:2" x14ac:dyDescent="0.35">
      <c r="A16" t="s">
        <v>101</v>
      </c>
      <c r="B16" t="s">
        <v>122</v>
      </c>
    </row>
    <row r="17" spans="1:2" x14ac:dyDescent="0.35">
      <c r="A17" t="s">
        <v>102</v>
      </c>
      <c r="B17" t="s">
        <v>122</v>
      </c>
    </row>
    <row r="18" spans="1:2" x14ac:dyDescent="0.35">
      <c r="A18" t="s">
        <v>103</v>
      </c>
      <c r="B18" t="s">
        <v>122</v>
      </c>
    </row>
    <row r="19" spans="1:2" x14ac:dyDescent="0.35">
      <c r="A19" t="s">
        <v>104</v>
      </c>
      <c r="B19" t="s">
        <v>166</v>
      </c>
    </row>
  </sheetData>
  <pageMargins left="0.7" right="0.7" top="0.78740157499999996" bottom="0.78740157499999996"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D4D2-CE5C-9F40-9187-02D319CEB2CF}">
  <sheetPr>
    <tabColor theme="0"/>
    <pageSetUpPr fitToPage="1"/>
  </sheetPr>
  <dimension ref="A1:N109"/>
  <sheetViews>
    <sheetView showGridLines="0" showRowColHeaders="0" zoomScaleNormal="100" workbookViewId="0">
      <selection activeCell="F15" sqref="F15"/>
    </sheetView>
  </sheetViews>
  <sheetFormatPr baseColWidth="10" defaultColWidth="10.83203125" defaultRowHeight="15.5" x14ac:dyDescent="0.35"/>
  <cols>
    <col min="1" max="1" width="3.5" style="136" bestFit="1" customWidth="1"/>
    <col min="2" max="2" width="9.83203125" style="136" customWidth="1"/>
    <col min="3" max="3" width="10.83203125" style="136" customWidth="1"/>
    <col min="4" max="4" width="35.5" style="136" bestFit="1" customWidth="1"/>
    <col min="5" max="5" width="14.33203125" style="136" bestFit="1" customWidth="1"/>
    <col min="6" max="6" width="24.83203125" style="136" bestFit="1" customWidth="1"/>
    <col min="7" max="7" width="10.58203125" style="136" bestFit="1" customWidth="1"/>
    <col min="8" max="10" width="10.58203125" style="136" customWidth="1"/>
    <col min="11" max="11" width="11.25" style="136" customWidth="1"/>
    <col min="12" max="12" width="37.5" style="136" bestFit="1" customWidth="1"/>
    <col min="13" max="13" width="11.33203125" style="136" bestFit="1" customWidth="1"/>
    <col min="14" max="16384" width="10.83203125" style="136"/>
  </cols>
  <sheetData>
    <row r="1" spans="1:14" x14ac:dyDescent="0.35">
      <c r="A1" s="258" t="s">
        <v>59</v>
      </c>
      <c r="B1" s="258"/>
      <c r="C1" s="258"/>
      <c r="D1" s="258"/>
      <c r="E1" s="258"/>
      <c r="F1" s="258"/>
      <c r="G1" s="258"/>
      <c r="H1" s="258"/>
      <c r="I1" s="258"/>
      <c r="J1" s="258"/>
      <c r="K1" s="258"/>
      <c r="L1" s="259"/>
      <c r="M1" s="259"/>
      <c r="N1" s="259"/>
    </row>
    <row r="2" spans="1:14" x14ac:dyDescent="0.35">
      <c r="A2" s="260" t="s">
        <v>56</v>
      </c>
      <c r="B2" s="260"/>
      <c r="C2" s="260"/>
      <c r="D2" s="264"/>
      <c r="E2" s="264"/>
      <c r="F2" s="264"/>
      <c r="G2" s="264"/>
      <c r="H2" s="264"/>
      <c r="I2" s="264"/>
      <c r="J2" s="264"/>
      <c r="K2" s="264"/>
      <c r="L2" s="265"/>
      <c r="M2" s="265"/>
      <c r="N2" s="265"/>
    </row>
    <row r="3" spans="1:14" x14ac:dyDescent="0.35">
      <c r="A3" s="260" t="s">
        <v>128</v>
      </c>
      <c r="B3" s="260"/>
      <c r="C3" s="260"/>
      <c r="D3" s="137"/>
      <c r="E3" s="261" t="s">
        <v>136</v>
      </c>
      <c r="F3" s="262"/>
      <c r="G3" s="262"/>
      <c r="H3" s="262"/>
      <c r="I3" s="262"/>
      <c r="J3" s="262"/>
      <c r="K3" s="262"/>
      <c r="L3" s="263"/>
      <c r="M3" s="263"/>
      <c r="N3" s="263"/>
    </row>
    <row r="4" spans="1:14" x14ac:dyDescent="0.35">
      <c r="A4" s="260" t="s">
        <v>129</v>
      </c>
      <c r="B4" s="260"/>
      <c r="C4" s="260"/>
      <c r="D4" s="137" t="s">
        <v>168</v>
      </c>
      <c r="E4" s="262"/>
      <c r="F4" s="262"/>
      <c r="G4" s="262"/>
      <c r="H4" s="262"/>
      <c r="I4" s="262"/>
      <c r="J4" s="262"/>
      <c r="K4" s="262"/>
      <c r="L4" s="262"/>
      <c r="M4" s="262"/>
      <c r="N4" s="262"/>
    </row>
    <row r="5" spans="1:14" ht="33" customHeight="1" x14ac:dyDescent="0.35">
      <c r="A5" s="271" t="s">
        <v>121</v>
      </c>
      <c r="B5" s="260"/>
      <c r="C5" s="260"/>
      <c r="D5" s="138">
        <v>39</v>
      </c>
      <c r="E5" s="262"/>
      <c r="F5" s="262"/>
      <c r="G5" s="262"/>
      <c r="H5" s="262"/>
      <c r="I5" s="262"/>
      <c r="J5" s="262"/>
      <c r="K5" s="262"/>
      <c r="L5" s="262"/>
      <c r="M5" s="262"/>
      <c r="N5" s="262"/>
    </row>
    <row r="6" spans="1:14" x14ac:dyDescent="0.35">
      <c r="A6" s="266" t="s">
        <v>125</v>
      </c>
      <c r="B6" s="267"/>
      <c r="C6" s="267"/>
      <c r="D6" s="267"/>
      <c r="E6" s="267"/>
      <c r="F6" s="267"/>
      <c r="G6" s="267"/>
      <c r="H6" s="267"/>
      <c r="I6" s="267"/>
      <c r="J6" s="267"/>
      <c r="K6" s="267"/>
      <c r="L6" s="267"/>
      <c r="M6" s="267"/>
      <c r="N6" s="268"/>
    </row>
    <row r="7" spans="1:14" x14ac:dyDescent="0.35">
      <c r="A7" s="139"/>
      <c r="B7" s="266" t="s">
        <v>126</v>
      </c>
      <c r="C7" s="267"/>
      <c r="D7" s="267"/>
      <c r="E7" s="267"/>
      <c r="F7" s="267"/>
      <c r="G7" s="267"/>
      <c r="H7" s="267"/>
      <c r="I7" s="267"/>
      <c r="J7" s="267"/>
      <c r="K7" s="268"/>
      <c r="L7" s="269"/>
      <c r="M7" s="269"/>
      <c r="N7" s="270"/>
    </row>
    <row r="8" spans="1:14" x14ac:dyDescent="0.35">
      <c r="A8" s="275" t="s">
        <v>0</v>
      </c>
      <c r="B8" s="272" t="s">
        <v>1</v>
      </c>
      <c r="C8" s="272" t="s">
        <v>155</v>
      </c>
      <c r="D8" s="272" t="s">
        <v>127</v>
      </c>
      <c r="E8" s="272" t="s">
        <v>130</v>
      </c>
      <c r="F8" s="272" t="s">
        <v>150</v>
      </c>
      <c r="G8" s="272" t="s">
        <v>131</v>
      </c>
      <c r="H8" s="267" t="s">
        <v>139</v>
      </c>
      <c r="I8" s="267"/>
      <c r="J8" s="267"/>
      <c r="K8" s="268"/>
      <c r="L8" s="210"/>
      <c r="M8" s="210"/>
      <c r="N8" s="211"/>
    </row>
    <row r="9" spans="1:14" x14ac:dyDescent="0.35">
      <c r="A9" s="276"/>
      <c r="B9" s="273"/>
      <c r="C9" s="273"/>
      <c r="D9" s="273"/>
      <c r="E9" s="273"/>
      <c r="F9" s="273"/>
      <c r="G9" s="273"/>
      <c r="H9" s="266" t="s">
        <v>2</v>
      </c>
      <c r="I9" s="267"/>
      <c r="J9" s="267"/>
      <c r="K9" s="212" t="s">
        <v>3</v>
      </c>
      <c r="L9" s="210"/>
      <c r="M9" s="210"/>
      <c r="N9" s="211"/>
    </row>
    <row r="10" spans="1:14" ht="51" customHeight="1" x14ac:dyDescent="0.35">
      <c r="A10" s="277"/>
      <c r="B10" s="274"/>
      <c r="C10" s="274"/>
      <c r="D10" s="274"/>
      <c r="E10" s="274"/>
      <c r="F10" s="274"/>
      <c r="G10" s="274"/>
      <c r="H10" s="214" t="s">
        <v>140</v>
      </c>
      <c r="I10" s="213" t="s">
        <v>141</v>
      </c>
      <c r="J10" s="213" t="s">
        <v>142</v>
      </c>
      <c r="K10" s="140" t="s">
        <v>143</v>
      </c>
      <c r="L10" s="140" t="s">
        <v>156</v>
      </c>
      <c r="M10" s="140" t="s">
        <v>158</v>
      </c>
      <c r="N10" s="140" t="s">
        <v>157</v>
      </c>
    </row>
    <row r="11" spans="1:14" x14ac:dyDescent="0.35">
      <c r="A11" s="141">
        <v>1</v>
      </c>
      <c r="B11" s="229"/>
      <c r="C11" s="143">
        <v>39</v>
      </c>
      <c r="D11" s="144" t="s">
        <v>28</v>
      </c>
      <c r="E11" s="143" t="s">
        <v>37</v>
      </c>
      <c r="F11" s="144"/>
      <c r="G11" s="145" t="s">
        <v>54</v>
      </c>
      <c r="H11" s="216">
        <v>2300</v>
      </c>
      <c r="I11" s="215"/>
      <c r="J11" s="215"/>
      <c r="K11" s="215"/>
      <c r="L11" s="146" t="str">
        <f>IF(D11&lt;&gt;"",VLOOKUP(D11,Datenquelle!$A$2:$H$9,8,FALSE),"")</f>
        <v>a) Pflegehilfskraft (ohne Ausbildung)</v>
      </c>
      <c r="M11" s="147">
        <f>IF(C11&lt;&gt;"",C11/$D$5,"")</f>
        <v>1</v>
      </c>
      <c r="N11" s="148">
        <f t="shared" ref="N11:N42" si="0">IF(C11&lt;&gt;"",(C11*13/3),"")</f>
        <v>169</v>
      </c>
    </row>
    <row r="12" spans="1:14" x14ac:dyDescent="0.35">
      <c r="A12" s="141">
        <v>2</v>
      </c>
      <c r="B12" s="229"/>
      <c r="C12" s="143">
        <v>39</v>
      </c>
      <c r="D12" s="144" t="s">
        <v>31</v>
      </c>
      <c r="E12" s="247" t="s">
        <v>37</v>
      </c>
      <c r="F12" s="144"/>
      <c r="G12" s="145" t="s">
        <v>54</v>
      </c>
      <c r="H12" s="216">
        <v>3000</v>
      </c>
      <c r="I12" s="215"/>
      <c r="J12" s="215"/>
      <c r="K12" s="215"/>
      <c r="L12" s="146" t="str">
        <f>IF(D12&lt;&gt;"",VLOOKUP(D12,Datenquelle!$A$2:$H$9,8,FALSE),"")</f>
        <v>c) Pflegefachkraft (mit dreijähriger Ausbildung)</v>
      </c>
      <c r="M12" s="147">
        <f t="shared" ref="M12:M60" si="1">IF(C12&lt;&gt;"",C12/$D$5,"")</f>
        <v>1</v>
      </c>
      <c r="N12" s="148">
        <f t="shared" si="0"/>
        <v>169</v>
      </c>
    </row>
    <row r="13" spans="1:14" x14ac:dyDescent="0.35">
      <c r="A13" s="141">
        <v>3</v>
      </c>
      <c r="B13" s="229"/>
      <c r="C13" s="143">
        <v>39</v>
      </c>
      <c r="D13" s="144" t="s">
        <v>32</v>
      </c>
      <c r="E13" s="143" t="s">
        <v>37</v>
      </c>
      <c r="F13" s="144"/>
      <c r="G13" s="230" t="s">
        <v>54</v>
      </c>
      <c r="H13" s="216">
        <v>4000</v>
      </c>
      <c r="I13" s="215"/>
      <c r="J13" s="215"/>
      <c r="K13" s="215"/>
      <c r="L13" s="146" t="str">
        <f>IF(D13&lt;&gt;"",VLOOKUP(D13,Datenquelle!$A$2:$H$9,8,FALSE),"")</f>
        <v>c) Pflegefachkraft (mit dreijähriger Ausbildung)</v>
      </c>
      <c r="M13" s="147">
        <f t="shared" si="1"/>
        <v>1</v>
      </c>
      <c r="N13" s="148">
        <f t="shared" si="0"/>
        <v>169</v>
      </c>
    </row>
    <row r="14" spans="1:14" x14ac:dyDescent="0.35">
      <c r="A14" s="141">
        <v>4</v>
      </c>
      <c r="B14" s="229"/>
      <c r="C14" s="143">
        <v>39</v>
      </c>
      <c r="D14" s="144" t="s">
        <v>34</v>
      </c>
      <c r="E14" s="143" t="s">
        <v>37</v>
      </c>
      <c r="F14" s="144"/>
      <c r="G14" s="145" t="s">
        <v>54</v>
      </c>
      <c r="H14" s="215">
        <v>4000</v>
      </c>
      <c r="I14" s="215"/>
      <c r="J14" s="215"/>
      <c r="K14" s="215"/>
      <c r="L14" s="146" t="str">
        <f>IF(D14&lt;&gt;"",VLOOKUP(D14,Datenquelle!$A$2:$H$9,8,FALSE),"")</f>
        <v>c) Pflegefachkraft (mit dreijähriger Ausbildung)</v>
      </c>
      <c r="M14" s="147">
        <f t="shared" si="1"/>
        <v>1</v>
      </c>
      <c r="N14" s="148">
        <f t="shared" si="0"/>
        <v>169</v>
      </c>
    </row>
    <row r="15" spans="1:14" x14ac:dyDescent="0.35">
      <c r="A15" s="141">
        <v>5</v>
      </c>
      <c r="B15" s="142"/>
      <c r="C15" s="143"/>
      <c r="D15" s="144"/>
      <c r="E15" s="143"/>
      <c r="F15" s="144"/>
      <c r="G15" s="145"/>
      <c r="H15" s="215"/>
      <c r="I15" s="215"/>
      <c r="J15" s="215"/>
      <c r="K15" s="215"/>
      <c r="L15" s="146" t="str">
        <f>IF(D15&lt;&gt;"",VLOOKUP(D15,Datenquelle!$A$2:$H$9,8,FALSE),"")</f>
        <v/>
      </c>
      <c r="M15" s="147" t="str">
        <f t="shared" si="1"/>
        <v/>
      </c>
      <c r="N15" s="148" t="str">
        <f t="shared" si="0"/>
        <v/>
      </c>
    </row>
    <row r="16" spans="1:14" x14ac:dyDescent="0.35">
      <c r="A16" s="141">
        <v>6</v>
      </c>
      <c r="B16" s="142"/>
      <c r="C16" s="143"/>
      <c r="D16" s="144"/>
      <c r="E16" s="143"/>
      <c r="F16" s="144"/>
      <c r="G16" s="145"/>
      <c r="H16" s="215"/>
      <c r="I16" s="215"/>
      <c r="J16" s="215"/>
      <c r="K16" s="215"/>
      <c r="L16" s="146" t="str">
        <f>IF(D16&lt;&gt;"",VLOOKUP(D16,Datenquelle!$A$2:$H$9,8,FALSE),"")</f>
        <v/>
      </c>
      <c r="M16" s="147" t="str">
        <f t="shared" si="1"/>
        <v/>
      </c>
      <c r="N16" s="148" t="str">
        <f t="shared" si="0"/>
        <v/>
      </c>
    </row>
    <row r="17" spans="1:14" x14ac:dyDescent="0.35">
      <c r="A17" s="141">
        <v>7</v>
      </c>
      <c r="B17" s="142"/>
      <c r="C17" s="143"/>
      <c r="D17" s="144"/>
      <c r="E17" s="143"/>
      <c r="F17" s="144"/>
      <c r="G17" s="145"/>
      <c r="H17" s="215"/>
      <c r="I17" s="215"/>
      <c r="J17" s="215"/>
      <c r="K17" s="215"/>
      <c r="L17" s="146" t="str">
        <f>IF(D17&lt;&gt;"",VLOOKUP(D17,Datenquelle!$A$2:$H$9,8,FALSE),"")</f>
        <v/>
      </c>
      <c r="M17" s="147" t="str">
        <f t="shared" si="1"/>
        <v/>
      </c>
      <c r="N17" s="148" t="str">
        <f t="shared" si="0"/>
        <v/>
      </c>
    </row>
    <row r="18" spans="1:14" x14ac:dyDescent="0.35">
      <c r="A18" s="141">
        <v>8</v>
      </c>
      <c r="B18" s="142"/>
      <c r="C18" s="143"/>
      <c r="D18" s="144"/>
      <c r="E18" s="143"/>
      <c r="F18" s="144"/>
      <c r="G18" s="145"/>
      <c r="H18" s="215"/>
      <c r="I18" s="215"/>
      <c r="J18" s="215"/>
      <c r="K18" s="215"/>
      <c r="L18" s="146" t="str">
        <f>IF(D18&lt;&gt;"",VLOOKUP(D18,Datenquelle!$A$2:$H$9,8,FALSE),"")</f>
        <v/>
      </c>
      <c r="M18" s="147" t="str">
        <f t="shared" si="1"/>
        <v/>
      </c>
      <c r="N18" s="148" t="str">
        <f t="shared" si="0"/>
        <v/>
      </c>
    </row>
    <row r="19" spans="1:14" x14ac:dyDescent="0.35">
      <c r="A19" s="141">
        <v>9</v>
      </c>
      <c r="B19" s="142"/>
      <c r="C19" s="143"/>
      <c r="D19" s="144"/>
      <c r="E19" s="143"/>
      <c r="F19" s="144"/>
      <c r="G19" s="145"/>
      <c r="H19" s="215"/>
      <c r="I19" s="215"/>
      <c r="J19" s="215"/>
      <c r="K19" s="215"/>
      <c r="L19" s="146" t="str">
        <f>IF(D19&lt;&gt;"",VLOOKUP(D19,Datenquelle!$A$2:$H$9,8,FALSE),"")</f>
        <v/>
      </c>
      <c r="M19" s="147" t="str">
        <f t="shared" si="1"/>
        <v/>
      </c>
      <c r="N19" s="148" t="str">
        <f t="shared" si="0"/>
        <v/>
      </c>
    </row>
    <row r="20" spans="1:14" x14ac:dyDescent="0.35">
      <c r="A20" s="141">
        <v>10</v>
      </c>
      <c r="B20" s="142"/>
      <c r="C20" s="143"/>
      <c r="D20" s="144"/>
      <c r="E20" s="143"/>
      <c r="F20" s="144"/>
      <c r="G20" s="145"/>
      <c r="H20" s="215"/>
      <c r="I20" s="215"/>
      <c r="J20" s="215"/>
      <c r="K20" s="215"/>
      <c r="L20" s="146" t="str">
        <f>IF(D20&lt;&gt;"",VLOOKUP(D20,Datenquelle!$A$2:$H$9,8,FALSE),"")</f>
        <v/>
      </c>
      <c r="M20" s="147" t="str">
        <f t="shared" si="1"/>
        <v/>
      </c>
      <c r="N20" s="148" t="str">
        <f t="shared" si="0"/>
        <v/>
      </c>
    </row>
    <row r="21" spans="1:14" x14ac:dyDescent="0.35">
      <c r="A21" s="141">
        <v>11</v>
      </c>
      <c r="B21" s="142"/>
      <c r="C21" s="143"/>
      <c r="D21" s="144"/>
      <c r="E21" s="143"/>
      <c r="F21" s="144"/>
      <c r="G21" s="145"/>
      <c r="H21" s="215"/>
      <c r="I21" s="215"/>
      <c r="J21" s="215"/>
      <c r="K21" s="215"/>
      <c r="L21" s="146" t="str">
        <f>IF(D21&lt;&gt;"",VLOOKUP(D21,Datenquelle!$A$2:$H$9,8,FALSE),"")</f>
        <v/>
      </c>
      <c r="M21" s="147" t="str">
        <f t="shared" si="1"/>
        <v/>
      </c>
      <c r="N21" s="148" t="str">
        <f t="shared" si="0"/>
        <v/>
      </c>
    </row>
    <row r="22" spans="1:14" x14ac:dyDescent="0.35">
      <c r="A22" s="141">
        <v>12</v>
      </c>
      <c r="B22" s="142"/>
      <c r="C22" s="143"/>
      <c r="D22" s="144"/>
      <c r="E22" s="143"/>
      <c r="F22" s="144"/>
      <c r="G22" s="145"/>
      <c r="H22" s="215"/>
      <c r="I22" s="215"/>
      <c r="J22" s="215"/>
      <c r="K22" s="215"/>
      <c r="L22" s="146" t="str">
        <f>IF(D22&lt;&gt;"",VLOOKUP(D22,Datenquelle!$A$2:$H$9,8,FALSE),"")</f>
        <v/>
      </c>
      <c r="M22" s="147" t="str">
        <f t="shared" si="1"/>
        <v/>
      </c>
      <c r="N22" s="148" t="str">
        <f t="shared" si="0"/>
        <v/>
      </c>
    </row>
    <row r="23" spans="1:14" x14ac:dyDescent="0.35">
      <c r="A23" s="141">
        <v>13</v>
      </c>
      <c r="B23" s="142"/>
      <c r="C23" s="143"/>
      <c r="D23" s="144"/>
      <c r="E23" s="143"/>
      <c r="F23" s="144"/>
      <c r="G23" s="145"/>
      <c r="H23" s="215"/>
      <c r="I23" s="215"/>
      <c r="J23" s="215"/>
      <c r="K23" s="215"/>
      <c r="L23" s="146" t="str">
        <f>IF(D23&lt;&gt;"",VLOOKUP(D23,Datenquelle!$A$2:$H$9,8,FALSE),"")</f>
        <v/>
      </c>
      <c r="M23" s="147" t="str">
        <f t="shared" si="1"/>
        <v/>
      </c>
      <c r="N23" s="148" t="str">
        <f t="shared" si="0"/>
        <v/>
      </c>
    </row>
    <row r="24" spans="1:14" x14ac:dyDescent="0.35">
      <c r="A24" s="141">
        <v>14</v>
      </c>
      <c r="B24" s="142"/>
      <c r="C24" s="143"/>
      <c r="D24" s="144"/>
      <c r="E24" s="143"/>
      <c r="F24" s="144"/>
      <c r="G24" s="145"/>
      <c r="H24" s="215"/>
      <c r="I24" s="215"/>
      <c r="J24" s="215"/>
      <c r="K24" s="215"/>
      <c r="L24" s="146" t="str">
        <f>IF(D24&lt;&gt;"",VLOOKUP(D24,Datenquelle!$A$2:$H$9,8,FALSE),"")</f>
        <v/>
      </c>
      <c r="M24" s="147" t="str">
        <f t="shared" si="1"/>
        <v/>
      </c>
      <c r="N24" s="148" t="str">
        <f t="shared" si="0"/>
        <v/>
      </c>
    </row>
    <row r="25" spans="1:14" x14ac:dyDescent="0.35">
      <c r="A25" s="141">
        <v>15</v>
      </c>
      <c r="B25" s="142"/>
      <c r="C25" s="143"/>
      <c r="D25" s="144"/>
      <c r="E25" s="143"/>
      <c r="F25" s="144"/>
      <c r="G25" s="145"/>
      <c r="H25" s="215"/>
      <c r="I25" s="215"/>
      <c r="J25" s="215"/>
      <c r="K25" s="215"/>
      <c r="L25" s="146" t="str">
        <f>IF(D25&lt;&gt;"",VLOOKUP(D25,Datenquelle!$A$2:$H$9,8,FALSE),"")</f>
        <v/>
      </c>
      <c r="M25" s="147" t="str">
        <f t="shared" si="1"/>
        <v/>
      </c>
      <c r="N25" s="148" t="str">
        <f t="shared" si="0"/>
        <v/>
      </c>
    </row>
    <row r="26" spans="1:14" x14ac:dyDescent="0.35">
      <c r="A26" s="141">
        <v>16</v>
      </c>
      <c r="B26" s="142"/>
      <c r="C26" s="143"/>
      <c r="D26" s="144"/>
      <c r="E26" s="143"/>
      <c r="F26" s="144"/>
      <c r="G26" s="145"/>
      <c r="H26" s="215"/>
      <c r="I26" s="215"/>
      <c r="J26" s="215"/>
      <c r="K26" s="215"/>
      <c r="L26" s="146" t="str">
        <f>IF(D26&lt;&gt;"",VLOOKUP(D26,Datenquelle!$A$2:$H$9,8,FALSE),"")</f>
        <v/>
      </c>
      <c r="M26" s="147" t="str">
        <f t="shared" si="1"/>
        <v/>
      </c>
      <c r="N26" s="148" t="str">
        <f t="shared" si="0"/>
        <v/>
      </c>
    </row>
    <row r="27" spans="1:14" x14ac:dyDescent="0.35">
      <c r="A27" s="141">
        <v>17</v>
      </c>
      <c r="B27" s="142"/>
      <c r="C27" s="143"/>
      <c r="D27" s="144"/>
      <c r="E27" s="143"/>
      <c r="F27" s="144"/>
      <c r="G27" s="145"/>
      <c r="H27" s="215"/>
      <c r="I27" s="215"/>
      <c r="J27" s="215"/>
      <c r="K27" s="215"/>
      <c r="L27" s="146" t="str">
        <f>IF(D27&lt;&gt;"",VLOOKUP(D27,Datenquelle!$A$2:$H$9,8,FALSE),"")</f>
        <v/>
      </c>
      <c r="M27" s="147" t="str">
        <f t="shared" si="1"/>
        <v/>
      </c>
      <c r="N27" s="148" t="str">
        <f t="shared" si="0"/>
        <v/>
      </c>
    </row>
    <row r="28" spans="1:14" x14ac:dyDescent="0.35">
      <c r="A28" s="141">
        <v>18</v>
      </c>
      <c r="B28" s="142"/>
      <c r="C28" s="143"/>
      <c r="D28" s="144"/>
      <c r="E28" s="143"/>
      <c r="F28" s="144"/>
      <c r="G28" s="145"/>
      <c r="H28" s="215"/>
      <c r="I28" s="215"/>
      <c r="J28" s="215"/>
      <c r="K28" s="215"/>
      <c r="L28" s="146" t="str">
        <f>IF(D28&lt;&gt;"",VLOOKUP(D28,Datenquelle!$A$2:$H$9,8,FALSE),"")</f>
        <v/>
      </c>
      <c r="M28" s="147" t="str">
        <f t="shared" si="1"/>
        <v/>
      </c>
      <c r="N28" s="148" t="str">
        <f t="shared" si="0"/>
        <v/>
      </c>
    </row>
    <row r="29" spans="1:14" x14ac:dyDescent="0.35">
      <c r="A29" s="141">
        <v>19</v>
      </c>
      <c r="B29" s="142"/>
      <c r="C29" s="143"/>
      <c r="D29" s="144"/>
      <c r="E29" s="143"/>
      <c r="F29" s="144"/>
      <c r="G29" s="145"/>
      <c r="H29" s="215"/>
      <c r="I29" s="215"/>
      <c r="J29" s="215"/>
      <c r="K29" s="215"/>
      <c r="L29" s="146" t="str">
        <f>IF(D29&lt;&gt;"",VLOOKUP(D29,Datenquelle!$A$2:$H$9,8,FALSE),"")</f>
        <v/>
      </c>
      <c r="M29" s="147" t="str">
        <f t="shared" si="1"/>
        <v/>
      </c>
      <c r="N29" s="148" t="str">
        <f t="shared" si="0"/>
        <v/>
      </c>
    </row>
    <row r="30" spans="1:14" x14ac:dyDescent="0.35">
      <c r="A30" s="141">
        <v>20</v>
      </c>
      <c r="B30" s="142"/>
      <c r="C30" s="143"/>
      <c r="D30" s="144"/>
      <c r="E30" s="143"/>
      <c r="F30" s="144"/>
      <c r="G30" s="145"/>
      <c r="H30" s="215"/>
      <c r="I30" s="215"/>
      <c r="J30" s="215"/>
      <c r="K30" s="215"/>
      <c r="L30" s="146" t="str">
        <f>IF(D30&lt;&gt;"",VLOOKUP(D30,Datenquelle!$A$2:$H$9,8,FALSE),"")</f>
        <v/>
      </c>
      <c r="M30" s="147" t="str">
        <f t="shared" si="1"/>
        <v/>
      </c>
      <c r="N30" s="148" t="str">
        <f t="shared" si="0"/>
        <v/>
      </c>
    </row>
    <row r="31" spans="1:14" x14ac:dyDescent="0.35">
      <c r="A31" s="141">
        <v>21</v>
      </c>
      <c r="B31" s="142"/>
      <c r="C31" s="143"/>
      <c r="D31" s="144"/>
      <c r="E31" s="143"/>
      <c r="F31" s="144"/>
      <c r="G31" s="145"/>
      <c r="H31" s="215"/>
      <c r="I31" s="215"/>
      <c r="J31" s="215"/>
      <c r="K31" s="215"/>
      <c r="L31" s="146" t="str">
        <f>IF(D31&lt;&gt;"",VLOOKUP(D31,Datenquelle!$A$2:$H$9,8,FALSE),"")</f>
        <v/>
      </c>
      <c r="M31" s="147" t="str">
        <f t="shared" si="1"/>
        <v/>
      </c>
      <c r="N31" s="148" t="str">
        <f t="shared" si="0"/>
        <v/>
      </c>
    </row>
    <row r="32" spans="1:14" x14ac:dyDescent="0.35">
      <c r="A32" s="141">
        <v>22</v>
      </c>
      <c r="B32" s="142"/>
      <c r="C32" s="143"/>
      <c r="D32" s="144"/>
      <c r="E32" s="143"/>
      <c r="F32" s="144"/>
      <c r="G32" s="145"/>
      <c r="H32" s="215"/>
      <c r="I32" s="215"/>
      <c r="J32" s="215"/>
      <c r="K32" s="215"/>
      <c r="L32" s="146" t="str">
        <f>IF(D32&lt;&gt;"",VLOOKUP(D32,Datenquelle!$A$2:$H$9,8,FALSE),"")</f>
        <v/>
      </c>
      <c r="M32" s="147" t="str">
        <f t="shared" si="1"/>
        <v/>
      </c>
      <c r="N32" s="148" t="str">
        <f t="shared" si="0"/>
        <v/>
      </c>
    </row>
    <row r="33" spans="1:14" x14ac:dyDescent="0.35">
      <c r="A33" s="141">
        <v>23</v>
      </c>
      <c r="B33" s="142"/>
      <c r="C33" s="143"/>
      <c r="D33" s="144"/>
      <c r="E33" s="143"/>
      <c r="F33" s="144"/>
      <c r="G33" s="145"/>
      <c r="H33" s="215"/>
      <c r="I33" s="215"/>
      <c r="J33" s="215"/>
      <c r="K33" s="215"/>
      <c r="L33" s="146" t="str">
        <f>IF(D33&lt;&gt;"",VLOOKUP(D33,Datenquelle!$A$2:$H$9,8,FALSE),"")</f>
        <v/>
      </c>
      <c r="M33" s="147" t="str">
        <f t="shared" si="1"/>
        <v/>
      </c>
      <c r="N33" s="148" t="str">
        <f t="shared" si="0"/>
        <v/>
      </c>
    </row>
    <row r="34" spans="1:14" x14ac:dyDescent="0.35">
      <c r="A34" s="141">
        <v>24</v>
      </c>
      <c r="B34" s="142"/>
      <c r="C34" s="143"/>
      <c r="D34" s="144"/>
      <c r="E34" s="143"/>
      <c r="F34" s="144"/>
      <c r="G34" s="145"/>
      <c r="H34" s="215"/>
      <c r="I34" s="215"/>
      <c r="J34" s="215"/>
      <c r="K34" s="215"/>
      <c r="L34" s="146" t="str">
        <f>IF(D34&lt;&gt;"",VLOOKUP(D34,Datenquelle!$A$2:$H$9,8,FALSE),"")</f>
        <v/>
      </c>
      <c r="M34" s="147" t="str">
        <f t="shared" si="1"/>
        <v/>
      </c>
      <c r="N34" s="148" t="str">
        <f t="shared" si="0"/>
        <v/>
      </c>
    </row>
    <row r="35" spans="1:14" x14ac:dyDescent="0.35">
      <c r="A35" s="141">
        <v>25</v>
      </c>
      <c r="B35" s="142"/>
      <c r="C35" s="143"/>
      <c r="D35" s="144"/>
      <c r="E35" s="143"/>
      <c r="F35" s="144"/>
      <c r="G35" s="145"/>
      <c r="H35" s="215"/>
      <c r="I35" s="215"/>
      <c r="J35" s="215"/>
      <c r="K35" s="215"/>
      <c r="L35" s="146" t="str">
        <f>IF(D35&lt;&gt;"",VLOOKUP(D35,Datenquelle!$A$2:$H$9,8,FALSE),"")</f>
        <v/>
      </c>
      <c r="M35" s="147" t="str">
        <f t="shared" si="1"/>
        <v/>
      </c>
      <c r="N35" s="148" t="str">
        <f t="shared" si="0"/>
        <v/>
      </c>
    </row>
    <row r="36" spans="1:14" x14ac:dyDescent="0.35">
      <c r="A36" s="141">
        <v>26</v>
      </c>
      <c r="B36" s="142"/>
      <c r="C36" s="143"/>
      <c r="D36" s="144"/>
      <c r="E36" s="143"/>
      <c r="F36" s="144"/>
      <c r="G36" s="145"/>
      <c r="H36" s="215"/>
      <c r="I36" s="215"/>
      <c r="J36" s="215"/>
      <c r="K36" s="215"/>
      <c r="L36" s="146" t="str">
        <f>IF(D36&lt;&gt;"",VLOOKUP(D36,Datenquelle!$A$2:$H$9,8,FALSE),"")</f>
        <v/>
      </c>
      <c r="M36" s="147" t="str">
        <f t="shared" si="1"/>
        <v/>
      </c>
      <c r="N36" s="148" t="str">
        <f t="shared" si="0"/>
        <v/>
      </c>
    </row>
    <row r="37" spans="1:14" x14ac:dyDescent="0.35">
      <c r="A37" s="141">
        <v>27</v>
      </c>
      <c r="B37" s="142"/>
      <c r="C37" s="143"/>
      <c r="D37" s="144"/>
      <c r="E37" s="143"/>
      <c r="F37" s="144"/>
      <c r="G37" s="145"/>
      <c r="H37" s="215"/>
      <c r="I37" s="215"/>
      <c r="J37" s="215"/>
      <c r="K37" s="215"/>
      <c r="L37" s="146" t="str">
        <f>IF(D37&lt;&gt;"",VLOOKUP(D37,Datenquelle!$A$2:$H$9,8,FALSE),"")</f>
        <v/>
      </c>
      <c r="M37" s="147" t="str">
        <f t="shared" si="1"/>
        <v/>
      </c>
      <c r="N37" s="148" t="str">
        <f t="shared" si="0"/>
        <v/>
      </c>
    </row>
    <row r="38" spans="1:14" x14ac:dyDescent="0.35">
      <c r="A38" s="141">
        <v>28</v>
      </c>
      <c r="B38" s="142"/>
      <c r="C38" s="143"/>
      <c r="D38" s="144"/>
      <c r="E38" s="143"/>
      <c r="F38" s="144"/>
      <c r="G38" s="145"/>
      <c r="H38" s="215"/>
      <c r="I38" s="215"/>
      <c r="J38" s="215"/>
      <c r="K38" s="215"/>
      <c r="L38" s="146" t="str">
        <f>IF(D38&lt;&gt;"",VLOOKUP(D38,Datenquelle!$A$2:$H$9,8,FALSE),"")</f>
        <v/>
      </c>
      <c r="M38" s="147" t="str">
        <f t="shared" si="1"/>
        <v/>
      </c>
      <c r="N38" s="148" t="str">
        <f t="shared" si="0"/>
        <v/>
      </c>
    </row>
    <row r="39" spans="1:14" x14ac:dyDescent="0.35">
      <c r="A39" s="141">
        <v>29</v>
      </c>
      <c r="B39" s="142"/>
      <c r="C39" s="143"/>
      <c r="D39" s="144"/>
      <c r="E39" s="143"/>
      <c r="F39" s="144"/>
      <c r="G39" s="145"/>
      <c r="H39" s="215"/>
      <c r="I39" s="215"/>
      <c r="J39" s="215"/>
      <c r="K39" s="215"/>
      <c r="L39" s="146" t="str">
        <f>IF(D39&lt;&gt;"",VLOOKUP(D39,Datenquelle!$A$2:$H$9,8,FALSE),"")</f>
        <v/>
      </c>
      <c r="M39" s="147" t="str">
        <f t="shared" si="1"/>
        <v/>
      </c>
      <c r="N39" s="148" t="str">
        <f t="shared" si="0"/>
        <v/>
      </c>
    </row>
    <row r="40" spans="1:14" x14ac:dyDescent="0.35">
      <c r="A40" s="141">
        <v>30</v>
      </c>
      <c r="B40" s="142"/>
      <c r="C40" s="143"/>
      <c r="D40" s="144"/>
      <c r="E40" s="143"/>
      <c r="F40" s="144"/>
      <c r="G40" s="145"/>
      <c r="H40" s="215"/>
      <c r="I40" s="215"/>
      <c r="J40" s="215"/>
      <c r="K40" s="215"/>
      <c r="L40" s="146" t="str">
        <f>IF(D40&lt;&gt;"",VLOOKUP(D40,Datenquelle!$A$2:$H$9,8,FALSE),"")</f>
        <v/>
      </c>
      <c r="M40" s="147" t="str">
        <f t="shared" si="1"/>
        <v/>
      </c>
      <c r="N40" s="148" t="str">
        <f t="shared" si="0"/>
        <v/>
      </c>
    </row>
    <row r="41" spans="1:14" x14ac:dyDescent="0.35">
      <c r="A41" s="141">
        <v>31</v>
      </c>
      <c r="B41" s="142"/>
      <c r="C41" s="143"/>
      <c r="D41" s="144"/>
      <c r="E41" s="143"/>
      <c r="F41" s="144"/>
      <c r="G41" s="145"/>
      <c r="H41" s="215"/>
      <c r="I41" s="215"/>
      <c r="J41" s="215"/>
      <c r="K41" s="215"/>
      <c r="L41" s="146" t="str">
        <f>IF(D41&lt;&gt;"",VLOOKUP(D41,Datenquelle!$A$2:$H$9,8,FALSE),"")</f>
        <v/>
      </c>
      <c r="M41" s="147" t="str">
        <f t="shared" si="1"/>
        <v/>
      </c>
      <c r="N41" s="148" t="str">
        <f t="shared" si="0"/>
        <v/>
      </c>
    </row>
    <row r="42" spans="1:14" x14ac:dyDescent="0.35">
      <c r="A42" s="141">
        <v>32</v>
      </c>
      <c r="B42" s="142"/>
      <c r="C42" s="143"/>
      <c r="D42" s="144"/>
      <c r="E42" s="143"/>
      <c r="F42" s="144"/>
      <c r="G42" s="145"/>
      <c r="H42" s="215"/>
      <c r="I42" s="215"/>
      <c r="J42" s="215"/>
      <c r="K42" s="215"/>
      <c r="L42" s="146" t="str">
        <f>IF(D42&lt;&gt;"",VLOOKUP(D42,Datenquelle!$A$2:$H$9,8,FALSE),"")</f>
        <v/>
      </c>
      <c r="M42" s="147" t="str">
        <f t="shared" si="1"/>
        <v/>
      </c>
      <c r="N42" s="148" t="str">
        <f t="shared" si="0"/>
        <v/>
      </c>
    </row>
    <row r="43" spans="1:14" x14ac:dyDescent="0.35">
      <c r="A43" s="141">
        <v>33</v>
      </c>
      <c r="B43" s="142"/>
      <c r="C43" s="143"/>
      <c r="D43" s="144"/>
      <c r="E43" s="143"/>
      <c r="F43" s="144"/>
      <c r="G43" s="145"/>
      <c r="H43" s="215"/>
      <c r="I43" s="215"/>
      <c r="J43" s="215"/>
      <c r="K43" s="215"/>
      <c r="L43" s="146" t="str">
        <f>IF(D43&lt;&gt;"",VLOOKUP(D43,Datenquelle!$A$2:$H$9,8,FALSE),"")</f>
        <v/>
      </c>
      <c r="M43" s="147" t="str">
        <f t="shared" si="1"/>
        <v/>
      </c>
      <c r="N43" s="148" t="str">
        <f t="shared" ref="N43:N60" si="2">IF(C43&lt;&gt;"",(C43*13/3),"")</f>
        <v/>
      </c>
    </row>
    <row r="44" spans="1:14" x14ac:dyDescent="0.35">
      <c r="A44" s="141">
        <v>34</v>
      </c>
      <c r="B44" s="142"/>
      <c r="C44" s="143"/>
      <c r="D44" s="144"/>
      <c r="E44" s="143"/>
      <c r="F44" s="144"/>
      <c r="G44" s="145"/>
      <c r="H44" s="215"/>
      <c r="I44" s="215"/>
      <c r="J44" s="215"/>
      <c r="K44" s="215"/>
      <c r="L44" s="146" t="str">
        <f>IF(D44&lt;&gt;"",VLOOKUP(D44,Datenquelle!$A$2:$H$9,8,FALSE),"")</f>
        <v/>
      </c>
      <c r="M44" s="147" t="str">
        <f t="shared" si="1"/>
        <v/>
      </c>
      <c r="N44" s="148" t="str">
        <f t="shared" si="2"/>
        <v/>
      </c>
    </row>
    <row r="45" spans="1:14" x14ac:dyDescent="0.35">
      <c r="A45" s="141">
        <v>35</v>
      </c>
      <c r="B45" s="142"/>
      <c r="C45" s="143"/>
      <c r="D45" s="144"/>
      <c r="E45" s="143"/>
      <c r="F45" s="144"/>
      <c r="G45" s="145"/>
      <c r="H45" s="215"/>
      <c r="I45" s="215"/>
      <c r="J45" s="215"/>
      <c r="K45" s="215"/>
      <c r="L45" s="146" t="str">
        <f>IF(D45&lt;&gt;"",VLOOKUP(D45,Datenquelle!$A$2:$H$9,8,FALSE),"")</f>
        <v/>
      </c>
      <c r="M45" s="147" t="str">
        <f t="shared" si="1"/>
        <v/>
      </c>
      <c r="N45" s="148" t="str">
        <f t="shared" si="2"/>
        <v/>
      </c>
    </row>
    <row r="46" spans="1:14" x14ac:dyDescent="0.35">
      <c r="A46" s="141">
        <v>36</v>
      </c>
      <c r="B46" s="142"/>
      <c r="C46" s="143"/>
      <c r="D46" s="144"/>
      <c r="E46" s="143"/>
      <c r="F46" s="144"/>
      <c r="G46" s="145"/>
      <c r="H46" s="215"/>
      <c r="I46" s="215"/>
      <c r="J46" s="215"/>
      <c r="K46" s="215"/>
      <c r="L46" s="146" t="str">
        <f>IF(D46&lt;&gt;"",VLOOKUP(D46,Datenquelle!$A$2:$H$9,8,FALSE),"")</f>
        <v/>
      </c>
      <c r="M46" s="147" t="str">
        <f t="shared" si="1"/>
        <v/>
      </c>
      <c r="N46" s="148" t="str">
        <f t="shared" si="2"/>
        <v/>
      </c>
    </row>
    <row r="47" spans="1:14" x14ac:dyDescent="0.35">
      <c r="A47" s="141">
        <v>37</v>
      </c>
      <c r="B47" s="142"/>
      <c r="C47" s="143"/>
      <c r="D47" s="144"/>
      <c r="E47" s="143"/>
      <c r="F47" s="144"/>
      <c r="G47" s="145"/>
      <c r="H47" s="215"/>
      <c r="I47" s="215"/>
      <c r="J47" s="215"/>
      <c r="K47" s="215"/>
      <c r="L47" s="146" t="str">
        <f>IF(D47&lt;&gt;"",VLOOKUP(D47,Datenquelle!$A$2:$H$9,8,FALSE),"")</f>
        <v/>
      </c>
      <c r="M47" s="147" t="str">
        <f t="shared" si="1"/>
        <v/>
      </c>
      <c r="N47" s="148" t="str">
        <f t="shared" si="2"/>
        <v/>
      </c>
    </row>
    <row r="48" spans="1:14" x14ac:dyDescent="0.35">
      <c r="A48" s="141">
        <v>38</v>
      </c>
      <c r="B48" s="142"/>
      <c r="C48" s="143"/>
      <c r="D48" s="144"/>
      <c r="E48" s="143"/>
      <c r="F48" s="144"/>
      <c r="G48" s="145"/>
      <c r="H48" s="215"/>
      <c r="I48" s="215"/>
      <c r="J48" s="215"/>
      <c r="K48" s="215"/>
      <c r="L48" s="146" t="str">
        <f>IF(D48&lt;&gt;"",VLOOKUP(D48,Datenquelle!$A$2:$H$9,8,FALSE),"")</f>
        <v/>
      </c>
      <c r="M48" s="147" t="str">
        <f t="shared" si="1"/>
        <v/>
      </c>
      <c r="N48" s="148" t="str">
        <f t="shared" si="2"/>
        <v/>
      </c>
    </row>
    <row r="49" spans="1:14" x14ac:dyDescent="0.35">
      <c r="A49" s="141">
        <v>39</v>
      </c>
      <c r="B49" s="142"/>
      <c r="C49" s="143"/>
      <c r="D49" s="144"/>
      <c r="E49" s="143"/>
      <c r="F49" s="144"/>
      <c r="G49" s="145"/>
      <c r="H49" s="215"/>
      <c r="I49" s="215"/>
      <c r="J49" s="215"/>
      <c r="K49" s="215"/>
      <c r="L49" s="146" t="str">
        <f>IF(D49&lt;&gt;"",VLOOKUP(D49,Datenquelle!$A$2:$H$9,8,FALSE),"")</f>
        <v/>
      </c>
      <c r="M49" s="147" t="str">
        <f t="shared" si="1"/>
        <v/>
      </c>
      <c r="N49" s="148" t="str">
        <f t="shared" si="2"/>
        <v/>
      </c>
    </row>
    <row r="50" spans="1:14" x14ac:dyDescent="0.35">
      <c r="A50" s="141">
        <v>40</v>
      </c>
      <c r="B50" s="142"/>
      <c r="C50" s="143"/>
      <c r="D50" s="144"/>
      <c r="E50" s="143"/>
      <c r="F50" s="144"/>
      <c r="G50" s="145"/>
      <c r="H50" s="215"/>
      <c r="I50" s="215"/>
      <c r="J50" s="215"/>
      <c r="K50" s="215"/>
      <c r="L50" s="146" t="str">
        <f>IF(D50&lt;&gt;"",VLOOKUP(D50,Datenquelle!$A$2:$H$9,8,FALSE),"")</f>
        <v/>
      </c>
      <c r="M50" s="147" t="str">
        <f t="shared" si="1"/>
        <v/>
      </c>
      <c r="N50" s="148" t="str">
        <f t="shared" si="2"/>
        <v/>
      </c>
    </row>
    <row r="51" spans="1:14" x14ac:dyDescent="0.35">
      <c r="A51" s="141">
        <v>41</v>
      </c>
      <c r="B51" s="142"/>
      <c r="C51" s="143"/>
      <c r="D51" s="144"/>
      <c r="E51" s="143"/>
      <c r="F51" s="144"/>
      <c r="G51" s="145"/>
      <c r="H51" s="215"/>
      <c r="I51" s="215"/>
      <c r="J51" s="215"/>
      <c r="K51" s="215"/>
      <c r="L51" s="146" t="str">
        <f>IF(D51&lt;&gt;"",VLOOKUP(D51,Datenquelle!$A$2:$H$9,8,FALSE),"")</f>
        <v/>
      </c>
      <c r="M51" s="147" t="str">
        <f t="shared" si="1"/>
        <v/>
      </c>
      <c r="N51" s="148" t="str">
        <f t="shared" si="2"/>
        <v/>
      </c>
    </row>
    <row r="52" spans="1:14" x14ac:dyDescent="0.35">
      <c r="A52" s="141">
        <v>42</v>
      </c>
      <c r="B52" s="142"/>
      <c r="C52" s="143"/>
      <c r="D52" s="144"/>
      <c r="E52" s="143"/>
      <c r="F52" s="144"/>
      <c r="G52" s="145"/>
      <c r="H52" s="215"/>
      <c r="I52" s="215"/>
      <c r="J52" s="215"/>
      <c r="K52" s="215"/>
      <c r="L52" s="146" t="str">
        <f>IF(D52&lt;&gt;"",VLOOKUP(D52,Datenquelle!$A$2:$H$9,8,FALSE),"")</f>
        <v/>
      </c>
      <c r="M52" s="147" t="str">
        <f t="shared" si="1"/>
        <v/>
      </c>
      <c r="N52" s="148" t="str">
        <f t="shared" si="2"/>
        <v/>
      </c>
    </row>
    <row r="53" spans="1:14" x14ac:dyDescent="0.35">
      <c r="A53" s="141">
        <v>43</v>
      </c>
      <c r="B53" s="142"/>
      <c r="C53" s="143"/>
      <c r="D53" s="144"/>
      <c r="E53" s="143"/>
      <c r="F53" s="144"/>
      <c r="G53" s="145"/>
      <c r="H53" s="215"/>
      <c r="I53" s="215"/>
      <c r="J53" s="215"/>
      <c r="K53" s="215"/>
      <c r="L53" s="146" t="str">
        <f>IF(D53&lt;&gt;"",VLOOKUP(D53,Datenquelle!$A$2:$H$9,8,FALSE),"")</f>
        <v/>
      </c>
      <c r="M53" s="147" t="str">
        <f t="shared" si="1"/>
        <v/>
      </c>
      <c r="N53" s="148" t="str">
        <f t="shared" si="2"/>
        <v/>
      </c>
    </row>
    <row r="54" spans="1:14" x14ac:dyDescent="0.35">
      <c r="A54" s="141">
        <v>44</v>
      </c>
      <c r="B54" s="142"/>
      <c r="C54" s="143"/>
      <c r="D54" s="144"/>
      <c r="E54" s="143"/>
      <c r="F54" s="144"/>
      <c r="G54" s="145"/>
      <c r="H54" s="215"/>
      <c r="I54" s="215"/>
      <c r="J54" s="215"/>
      <c r="K54" s="215"/>
      <c r="L54" s="146" t="str">
        <f>IF(D54&lt;&gt;"",VLOOKUP(D54,Datenquelle!$A$2:$H$9,8,FALSE),"")</f>
        <v/>
      </c>
      <c r="M54" s="147" t="str">
        <f t="shared" si="1"/>
        <v/>
      </c>
      <c r="N54" s="148" t="str">
        <f t="shared" si="2"/>
        <v/>
      </c>
    </row>
    <row r="55" spans="1:14" x14ac:dyDescent="0.35">
      <c r="A55" s="141">
        <v>45</v>
      </c>
      <c r="B55" s="142"/>
      <c r="C55" s="143"/>
      <c r="D55" s="144"/>
      <c r="E55" s="143"/>
      <c r="F55" s="144"/>
      <c r="G55" s="145"/>
      <c r="H55" s="215"/>
      <c r="I55" s="215"/>
      <c r="J55" s="215"/>
      <c r="K55" s="215"/>
      <c r="L55" s="146" t="str">
        <f>IF(D55&lt;&gt;"",VLOOKUP(D55,Datenquelle!$A$2:$H$9,8,FALSE),"")</f>
        <v/>
      </c>
      <c r="M55" s="147" t="str">
        <f t="shared" si="1"/>
        <v/>
      </c>
      <c r="N55" s="148" t="str">
        <f t="shared" si="2"/>
        <v/>
      </c>
    </row>
    <row r="56" spans="1:14" x14ac:dyDescent="0.35">
      <c r="A56" s="141">
        <v>46</v>
      </c>
      <c r="B56" s="142"/>
      <c r="C56" s="143"/>
      <c r="D56" s="144"/>
      <c r="E56" s="143"/>
      <c r="F56" s="144"/>
      <c r="G56" s="145"/>
      <c r="H56" s="215"/>
      <c r="I56" s="215"/>
      <c r="J56" s="215"/>
      <c r="K56" s="215"/>
      <c r="L56" s="146" t="str">
        <f>IF(D56&lt;&gt;"",VLOOKUP(D56,Datenquelle!$A$2:$H$9,8,FALSE),"")</f>
        <v/>
      </c>
      <c r="M56" s="147" t="str">
        <f t="shared" si="1"/>
        <v/>
      </c>
      <c r="N56" s="148" t="str">
        <f t="shared" si="2"/>
        <v/>
      </c>
    </row>
    <row r="57" spans="1:14" x14ac:dyDescent="0.35">
      <c r="A57" s="141">
        <v>47</v>
      </c>
      <c r="B57" s="142"/>
      <c r="C57" s="143"/>
      <c r="D57" s="144"/>
      <c r="E57" s="143"/>
      <c r="F57" s="144"/>
      <c r="G57" s="145"/>
      <c r="H57" s="215"/>
      <c r="I57" s="215"/>
      <c r="J57" s="215"/>
      <c r="K57" s="215"/>
      <c r="L57" s="146" t="str">
        <f>IF(D57&lt;&gt;"",VLOOKUP(D57,Datenquelle!$A$2:$H$9,8,FALSE),"")</f>
        <v/>
      </c>
      <c r="M57" s="147" t="str">
        <f t="shared" si="1"/>
        <v/>
      </c>
      <c r="N57" s="148" t="str">
        <f t="shared" si="2"/>
        <v/>
      </c>
    </row>
    <row r="58" spans="1:14" x14ac:dyDescent="0.35">
      <c r="A58" s="141">
        <v>48</v>
      </c>
      <c r="B58" s="142"/>
      <c r="C58" s="143"/>
      <c r="D58" s="144"/>
      <c r="E58" s="143"/>
      <c r="F58" s="144"/>
      <c r="G58" s="145"/>
      <c r="H58" s="215"/>
      <c r="I58" s="215"/>
      <c r="J58" s="215"/>
      <c r="K58" s="215"/>
      <c r="L58" s="146" t="str">
        <f>IF(D58&lt;&gt;"",VLOOKUP(D58,Datenquelle!$A$2:$H$9,8,FALSE),"")</f>
        <v/>
      </c>
      <c r="M58" s="147" t="str">
        <f t="shared" si="1"/>
        <v/>
      </c>
      <c r="N58" s="148" t="str">
        <f t="shared" si="2"/>
        <v/>
      </c>
    </row>
    <row r="59" spans="1:14" x14ac:dyDescent="0.35">
      <c r="A59" s="141">
        <v>49</v>
      </c>
      <c r="B59" s="142"/>
      <c r="C59" s="143"/>
      <c r="D59" s="144"/>
      <c r="E59" s="143"/>
      <c r="F59" s="144"/>
      <c r="G59" s="145"/>
      <c r="H59" s="215"/>
      <c r="I59" s="215"/>
      <c r="J59" s="215"/>
      <c r="K59" s="215"/>
      <c r="L59" s="146" t="str">
        <f>IF(D59&lt;&gt;"",VLOOKUP(D59,Datenquelle!$A$2:$H$9,8,FALSE),"")</f>
        <v/>
      </c>
      <c r="M59" s="147" t="str">
        <f t="shared" si="1"/>
        <v/>
      </c>
      <c r="N59" s="148" t="str">
        <f t="shared" si="2"/>
        <v/>
      </c>
    </row>
    <row r="60" spans="1:14" x14ac:dyDescent="0.35">
      <c r="A60" s="141">
        <v>50</v>
      </c>
      <c r="B60" s="142"/>
      <c r="C60" s="143"/>
      <c r="D60" s="144"/>
      <c r="E60" s="143"/>
      <c r="F60" s="144"/>
      <c r="G60" s="145"/>
      <c r="H60" s="215"/>
      <c r="I60" s="215"/>
      <c r="J60" s="215"/>
      <c r="K60" s="215"/>
      <c r="L60" s="146" t="str">
        <f>IF(D60&lt;&gt;"",VLOOKUP(D60,Datenquelle!$A$2:$H$9,8,FALSE),"")</f>
        <v/>
      </c>
      <c r="M60" s="147" t="str">
        <f t="shared" si="1"/>
        <v/>
      </c>
      <c r="N60" s="148" t="str">
        <f t="shared" si="2"/>
        <v/>
      </c>
    </row>
    <row r="61" spans="1:14" x14ac:dyDescent="0.35">
      <c r="A61" s="141">
        <v>51</v>
      </c>
      <c r="B61" s="142"/>
      <c r="C61" s="143"/>
      <c r="D61" s="144"/>
      <c r="E61" s="143"/>
      <c r="F61" s="144"/>
      <c r="G61" s="145"/>
      <c r="H61" s="215"/>
      <c r="I61" s="215"/>
      <c r="J61" s="215"/>
      <c r="K61" s="215"/>
      <c r="L61" s="146" t="str">
        <f>IF(D61&lt;&gt;"",VLOOKUP(D61,Datenquelle!$A$2:$H$9,8,FALSE),"")</f>
        <v/>
      </c>
      <c r="M61" s="147" t="str">
        <f t="shared" ref="M61:M98" si="3">IF(C61&lt;&gt;"",C61/$D$5,"")</f>
        <v/>
      </c>
      <c r="N61" s="148" t="str">
        <f t="shared" ref="N61:N98" si="4">IF(C61&lt;&gt;"",(C61*13/3),"")</f>
        <v/>
      </c>
    </row>
    <row r="62" spans="1:14" x14ac:dyDescent="0.35">
      <c r="A62" s="141">
        <v>52</v>
      </c>
      <c r="B62" s="142"/>
      <c r="C62" s="143"/>
      <c r="D62" s="144"/>
      <c r="E62" s="143"/>
      <c r="F62" s="144"/>
      <c r="G62" s="145"/>
      <c r="H62" s="215"/>
      <c r="I62" s="215"/>
      <c r="J62" s="215"/>
      <c r="K62" s="215"/>
      <c r="L62" s="146" t="str">
        <f>IF(D62&lt;&gt;"",VLOOKUP(D62,Datenquelle!$A$2:$H$9,8,FALSE),"")</f>
        <v/>
      </c>
      <c r="M62" s="147" t="str">
        <f t="shared" si="3"/>
        <v/>
      </c>
      <c r="N62" s="148" t="str">
        <f t="shared" si="4"/>
        <v/>
      </c>
    </row>
    <row r="63" spans="1:14" x14ac:dyDescent="0.35">
      <c r="A63" s="141">
        <v>53</v>
      </c>
      <c r="B63" s="142"/>
      <c r="C63" s="143"/>
      <c r="D63" s="144"/>
      <c r="E63" s="143"/>
      <c r="F63" s="144"/>
      <c r="G63" s="145"/>
      <c r="H63" s="215"/>
      <c r="I63" s="215"/>
      <c r="J63" s="215"/>
      <c r="K63" s="215"/>
      <c r="L63" s="146" t="str">
        <f>IF(D63&lt;&gt;"",VLOOKUP(D63,Datenquelle!$A$2:$H$9,8,FALSE),"")</f>
        <v/>
      </c>
      <c r="M63" s="147" t="str">
        <f t="shared" si="3"/>
        <v/>
      </c>
      <c r="N63" s="148" t="str">
        <f t="shared" si="4"/>
        <v/>
      </c>
    </row>
    <row r="64" spans="1:14" x14ac:dyDescent="0.35">
      <c r="A64" s="141">
        <v>54</v>
      </c>
      <c r="B64" s="142"/>
      <c r="C64" s="143"/>
      <c r="D64" s="144"/>
      <c r="E64" s="143"/>
      <c r="F64" s="144"/>
      <c r="G64" s="145"/>
      <c r="H64" s="215"/>
      <c r="I64" s="215"/>
      <c r="J64" s="215"/>
      <c r="K64" s="215"/>
      <c r="L64" s="146" t="str">
        <f>IF(D64&lt;&gt;"",VLOOKUP(D64,Datenquelle!$A$2:$H$9,8,FALSE),"")</f>
        <v/>
      </c>
      <c r="M64" s="147" t="str">
        <f t="shared" si="3"/>
        <v/>
      </c>
      <c r="N64" s="148" t="str">
        <f t="shared" si="4"/>
        <v/>
      </c>
    </row>
    <row r="65" spans="1:14" x14ac:dyDescent="0.35">
      <c r="A65" s="141">
        <v>55</v>
      </c>
      <c r="B65" s="142"/>
      <c r="C65" s="143"/>
      <c r="D65" s="144"/>
      <c r="E65" s="143"/>
      <c r="F65" s="144"/>
      <c r="G65" s="145"/>
      <c r="H65" s="215"/>
      <c r="I65" s="215"/>
      <c r="J65" s="215"/>
      <c r="K65" s="215"/>
      <c r="L65" s="146" t="str">
        <f>IF(D65&lt;&gt;"",VLOOKUP(D65,Datenquelle!$A$2:$H$9,8,FALSE),"")</f>
        <v/>
      </c>
      <c r="M65" s="147" t="str">
        <f t="shared" si="3"/>
        <v/>
      </c>
      <c r="N65" s="148" t="str">
        <f t="shared" si="4"/>
        <v/>
      </c>
    </row>
    <row r="66" spans="1:14" x14ac:dyDescent="0.35">
      <c r="A66" s="141">
        <v>56</v>
      </c>
      <c r="B66" s="142"/>
      <c r="C66" s="143"/>
      <c r="D66" s="144"/>
      <c r="E66" s="143"/>
      <c r="F66" s="144"/>
      <c r="G66" s="145"/>
      <c r="H66" s="215"/>
      <c r="I66" s="215"/>
      <c r="J66" s="215"/>
      <c r="K66" s="215"/>
      <c r="L66" s="146" t="str">
        <f>IF(D66&lt;&gt;"",VLOOKUP(D66,Datenquelle!$A$2:$H$9,8,FALSE),"")</f>
        <v/>
      </c>
      <c r="M66" s="147" t="str">
        <f t="shared" si="3"/>
        <v/>
      </c>
      <c r="N66" s="148" t="str">
        <f t="shared" si="4"/>
        <v/>
      </c>
    </row>
    <row r="67" spans="1:14" x14ac:dyDescent="0.35">
      <c r="A67" s="141">
        <v>57</v>
      </c>
      <c r="B67" s="142"/>
      <c r="C67" s="143"/>
      <c r="D67" s="144"/>
      <c r="E67" s="143"/>
      <c r="F67" s="144"/>
      <c r="G67" s="145"/>
      <c r="H67" s="215"/>
      <c r="I67" s="215"/>
      <c r="J67" s="215"/>
      <c r="K67" s="215"/>
      <c r="L67" s="146" t="str">
        <f>IF(D67&lt;&gt;"",VLOOKUP(D67,Datenquelle!$A$2:$H$9,8,FALSE),"")</f>
        <v/>
      </c>
      <c r="M67" s="147" t="str">
        <f t="shared" si="3"/>
        <v/>
      </c>
      <c r="N67" s="148" t="str">
        <f t="shared" si="4"/>
        <v/>
      </c>
    </row>
    <row r="68" spans="1:14" x14ac:dyDescent="0.35">
      <c r="A68" s="141">
        <v>58</v>
      </c>
      <c r="B68" s="142"/>
      <c r="C68" s="143"/>
      <c r="D68" s="144"/>
      <c r="E68" s="143"/>
      <c r="F68" s="144"/>
      <c r="G68" s="145"/>
      <c r="H68" s="215"/>
      <c r="I68" s="215"/>
      <c r="J68" s="215"/>
      <c r="K68" s="215"/>
      <c r="L68" s="146" t="str">
        <f>IF(D68&lt;&gt;"",VLOOKUP(D68,Datenquelle!$A$2:$H$9,8,FALSE),"")</f>
        <v/>
      </c>
      <c r="M68" s="147" t="str">
        <f t="shared" si="3"/>
        <v/>
      </c>
      <c r="N68" s="148" t="str">
        <f t="shared" si="4"/>
        <v/>
      </c>
    </row>
    <row r="69" spans="1:14" x14ac:dyDescent="0.35">
      <c r="A69" s="141">
        <v>59</v>
      </c>
      <c r="B69" s="142"/>
      <c r="C69" s="143"/>
      <c r="D69" s="144"/>
      <c r="E69" s="143"/>
      <c r="F69" s="144"/>
      <c r="G69" s="145"/>
      <c r="H69" s="215"/>
      <c r="I69" s="215"/>
      <c r="J69" s="215"/>
      <c r="K69" s="215"/>
      <c r="L69" s="146" t="str">
        <f>IF(D69&lt;&gt;"",VLOOKUP(D69,Datenquelle!$A$2:$H$9,8,FALSE),"")</f>
        <v/>
      </c>
      <c r="M69" s="147" t="str">
        <f t="shared" si="3"/>
        <v/>
      </c>
      <c r="N69" s="148" t="str">
        <f t="shared" si="4"/>
        <v/>
      </c>
    </row>
    <row r="70" spans="1:14" x14ac:dyDescent="0.35">
      <c r="A70" s="141">
        <v>60</v>
      </c>
      <c r="B70" s="142"/>
      <c r="C70" s="143"/>
      <c r="D70" s="144"/>
      <c r="E70" s="143"/>
      <c r="F70" s="144"/>
      <c r="G70" s="145"/>
      <c r="H70" s="215"/>
      <c r="I70" s="215"/>
      <c r="J70" s="215"/>
      <c r="K70" s="215"/>
      <c r="L70" s="146" t="str">
        <f>IF(D70&lt;&gt;"",VLOOKUP(D70,Datenquelle!$A$2:$H$9,8,FALSE),"")</f>
        <v/>
      </c>
      <c r="M70" s="147" t="str">
        <f t="shared" si="3"/>
        <v/>
      </c>
      <c r="N70" s="148" t="str">
        <f t="shared" si="4"/>
        <v/>
      </c>
    </row>
    <row r="71" spans="1:14" x14ac:dyDescent="0.35">
      <c r="A71" s="141">
        <v>61</v>
      </c>
      <c r="B71" s="142"/>
      <c r="C71" s="143"/>
      <c r="D71" s="144"/>
      <c r="E71" s="143"/>
      <c r="F71" s="144"/>
      <c r="G71" s="145"/>
      <c r="H71" s="215"/>
      <c r="I71" s="215"/>
      <c r="J71" s="215"/>
      <c r="K71" s="215"/>
      <c r="L71" s="146" t="str">
        <f>IF(D71&lt;&gt;"",VLOOKUP(D71,Datenquelle!$A$2:$H$9,8,FALSE),"")</f>
        <v/>
      </c>
      <c r="M71" s="147" t="str">
        <f t="shared" si="3"/>
        <v/>
      </c>
      <c r="N71" s="148" t="str">
        <f t="shared" si="4"/>
        <v/>
      </c>
    </row>
    <row r="72" spans="1:14" x14ac:dyDescent="0.35">
      <c r="A72" s="141">
        <v>62</v>
      </c>
      <c r="B72" s="142"/>
      <c r="C72" s="143"/>
      <c r="D72" s="144"/>
      <c r="E72" s="143"/>
      <c r="F72" s="144"/>
      <c r="G72" s="145"/>
      <c r="H72" s="215"/>
      <c r="I72" s="215"/>
      <c r="J72" s="215"/>
      <c r="K72" s="215"/>
      <c r="L72" s="146" t="str">
        <f>IF(D72&lt;&gt;"",VLOOKUP(D72,Datenquelle!$A$2:$H$9,8,FALSE),"")</f>
        <v/>
      </c>
      <c r="M72" s="147" t="str">
        <f t="shared" si="3"/>
        <v/>
      </c>
      <c r="N72" s="148" t="str">
        <f t="shared" si="4"/>
        <v/>
      </c>
    </row>
    <row r="73" spans="1:14" x14ac:dyDescent="0.35">
      <c r="A73" s="141">
        <v>63</v>
      </c>
      <c r="B73" s="142"/>
      <c r="C73" s="143"/>
      <c r="D73" s="144"/>
      <c r="E73" s="143"/>
      <c r="F73" s="144"/>
      <c r="G73" s="145"/>
      <c r="H73" s="215"/>
      <c r="I73" s="215"/>
      <c r="J73" s="215"/>
      <c r="K73" s="215"/>
      <c r="L73" s="146" t="str">
        <f>IF(D73&lt;&gt;"",VLOOKUP(D73,Datenquelle!$A$2:$H$9,8,FALSE),"")</f>
        <v/>
      </c>
      <c r="M73" s="147" t="str">
        <f t="shared" si="3"/>
        <v/>
      </c>
      <c r="N73" s="148" t="str">
        <f t="shared" si="4"/>
        <v/>
      </c>
    </row>
    <row r="74" spans="1:14" x14ac:dyDescent="0.35">
      <c r="A74" s="141">
        <v>64</v>
      </c>
      <c r="B74" s="142"/>
      <c r="C74" s="143"/>
      <c r="D74" s="144"/>
      <c r="E74" s="143"/>
      <c r="F74" s="144"/>
      <c r="G74" s="145"/>
      <c r="H74" s="215"/>
      <c r="I74" s="215"/>
      <c r="J74" s="215"/>
      <c r="K74" s="215"/>
      <c r="L74" s="146" t="str">
        <f>IF(D74&lt;&gt;"",VLOOKUP(D74,Datenquelle!$A$2:$H$9,8,FALSE),"")</f>
        <v/>
      </c>
      <c r="M74" s="147" t="str">
        <f t="shared" si="3"/>
        <v/>
      </c>
      <c r="N74" s="148" t="str">
        <f t="shared" si="4"/>
        <v/>
      </c>
    </row>
    <row r="75" spans="1:14" x14ac:dyDescent="0.35">
      <c r="A75" s="141">
        <v>65</v>
      </c>
      <c r="B75" s="142"/>
      <c r="C75" s="143"/>
      <c r="D75" s="144"/>
      <c r="E75" s="143"/>
      <c r="F75" s="144"/>
      <c r="G75" s="145"/>
      <c r="H75" s="215"/>
      <c r="I75" s="215"/>
      <c r="J75" s="215"/>
      <c r="K75" s="215"/>
      <c r="L75" s="146" t="str">
        <f>IF(D75&lt;&gt;"",VLOOKUP(D75,Datenquelle!$A$2:$H$9,8,FALSE),"")</f>
        <v/>
      </c>
      <c r="M75" s="147" t="str">
        <f t="shared" si="3"/>
        <v/>
      </c>
      <c r="N75" s="148" t="str">
        <f t="shared" si="4"/>
        <v/>
      </c>
    </row>
    <row r="76" spans="1:14" x14ac:dyDescent="0.35">
      <c r="A76" s="141">
        <v>66</v>
      </c>
      <c r="B76" s="142"/>
      <c r="C76" s="143"/>
      <c r="D76" s="144"/>
      <c r="E76" s="143"/>
      <c r="F76" s="144"/>
      <c r="G76" s="145"/>
      <c r="H76" s="215"/>
      <c r="I76" s="215"/>
      <c r="J76" s="215"/>
      <c r="K76" s="215"/>
      <c r="L76" s="146" t="str">
        <f>IF(D76&lt;&gt;"",VLOOKUP(D76,Datenquelle!$A$2:$H$9,8,FALSE),"")</f>
        <v/>
      </c>
      <c r="M76" s="147" t="str">
        <f t="shared" si="3"/>
        <v/>
      </c>
      <c r="N76" s="148" t="str">
        <f t="shared" si="4"/>
        <v/>
      </c>
    </row>
    <row r="77" spans="1:14" x14ac:dyDescent="0.35">
      <c r="A77" s="141">
        <v>67</v>
      </c>
      <c r="B77" s="142"/>
      <c r="C77" s="143"/>
      <c r="D77" s="144"/>
      <c r="E77" s="143"/>
      <c r="F77" s="144"/>
      <c r="G77" s="145"/>
      <c r="H77" s="215"/>
      <c r="I77" s="215"/>
      <c r="J77" s="215"/>
      <c r="K77" s="215"/>
      <c r="L77" s="146" t="str">
        <f>IF(D77&lt;&gt;"",VLOOKUP(D77,Datenquelle!$A$2:$H$9,8,FALSE),"")</f>
        <v/>
      </c>
      <c r="M77" s="147" t="str">
        <f t="shared" si="3"/>
        <v/>
      </c>
      <c r="N77" s="148" t="str">
        <f t="shared" si="4"/>
        <v/>
      </c>
    </row>
    <row r="78" spans="1:14" x14ac:dyDescent="0.35">
      <c r="A78" s="141">
        <v>68</v>
      </c>
      <c r="B78" s="142"/>
      <c r="C78" s="143"/>
      <c r="D78" s="144"/>
      <c r="E78" s="143"/>
      <c r="F78" s="144"/>
      <c r="G78" s="145"/>
      <c r="H78" s="215"/>
      <c r="I78" s="215"/>
      <c r="J78" s="215"/>
      <c r="K78" s="215"/>
      <c r="L78" s="146" t="str">
        <f>IF(D78&lt;&gt;"",VLOOKUP(D78,Datenquelle!$A$2:$H$9,8,FALSE),"")</f>
        <v/>
      </c>
      <c r="M78" s="147" t="str">
        <f t="shared" si="3"/>
        <v/>
      </c>
      <c r="N78" s="148" t="str">
        <f t="shared" si="4"/>
        <v/>
      </c>
    </row>
    <row r="79" spans="1:14" x14ac:dyDescent="0.35">
      <c r="A79" s="141">
        <v>69</v>
      </c>
      <c r="B79" s="142"/>
      <c r="C79" s="143"/>
      <c r="D79" s="144"/>
      <c r="E79" s="143"/>
      <c r="F79" s="144"/>
      <c r="G79" s="145"/>
      <c r="H79" s="215"/>
      <c r="I79" s="215"/>
      <c r="J79" s="215"/>
      <c r="K79" s="215"/>
      <c r="L79" s="146" t="str">
        <f>IF(D79&lt;&gt;"",VLOOKUP(D79,Datenquelle!$A$2:$H$9,8,FALSE),"")</f>
        <v/>
      </c>
      <c r="M79" s="147" t="str">
        <f t="shared" si="3"/>
        <v/>
      </c>
      <c r="N79" s="148" t="str">
        <f t="shared" si="4"/>
        <v/>
      </c>
    </row>
    <row r="80" spans="1:14" x14ac:dyDescent="0.35">
      <c r="A80" s="141">
        <v>70</v>
      </c>
      <c r="B80" s="142"/>
      <c r="C80" s="143"/>
      <c r="D80" s="144"/>
      <c r="E80" s="143"/>
      <c r="F80" s="144"/>
      <c r="G80" s="145"/>
      <c r="H80" s="215"/>
      <c r="I80" s="215"/>
      <c r="J80" s="215"/>
      <c r="K80" s="215"/>
      <c r="L80" s="146" t="str">
        <f>IF(D80&lt;&gt;"",VLOOKUP(D80,Datenquelle!$A$2:$H$9,8,FALSE),"")</f>
        <v/>
      </c>
      <c r="M80" s="147" t="str">
        <f t="shared" si="3"/>
        <v/>
      </c>
      <c r="N80" s="148" t="str">
        <f t="shared" si="4"/>
        <v/>
      </c>
    </row>
    <row r="81" spans="1:14" x14ac:dyDescent="0.35">
      <c r="A81" s="141">
        <v>71</v>
      </c>
      <c r="B81" s="142"/>
      <c r="C81" s="143"/>
      <c r="D81" s="144"/>
      <c r="E81" s="143"/>
      <c r="F81" s="144"/>
      <c r="G81" s="145"/>
      <c r="H81" s="215"/>
      <c r="I81" s="215"/>
      <c r="J81" s="215"/>
      <c r="K81" s="215"/>
      <c r="L81" s="146" t="str">
        <f>IF(D81&lt;&gt;"",VLOOKUP(D81,Datenquelle!$A$2:$H$9,8,FALSE),"")</f>
        <v/>
      </c>
      <c r="M81" s="147" t="str">
        <f t="shared" si="3"/>
        <v/>
      </c>
      <c r="N81" s="148" t="str">
        <f t="shared" si="4"/>
        <v/>
      </c>
    </row>
    <row r="82" spans="1:14" x14ac:dyDescent="0.35">
      <c r="A82" s="141">
        <v>72</v>
      </c>
      <c r="B82" s="142"/>
      <c r="C82" s="143"/>
      <c r="D82" s="144"/>
      <c r="E82" s="143"/>
      <c r="F82" s="144"/>
      <c r="G82" s="145"/>
      <c r="H82" s="215"/>
      <c r="I82" s="215"/>
      <c r="J82" s="215"/>
      <c r="K82" s="215"/>
      <c r="L82" s="146" t="str">
        <f>IF(D82&lt;&gt;"",VLOOKUP(D82,Datenquelle!$A$2:$H$9,8,FALSE),"")</f>
        <v/>
      </c>
      <c r="M82" s="147" t="str">
        <f t="shared" si="3"/>
        <v/>
      </c>
      <c r="N82" s="148" t="str">
        <f t="shared" si="4"/>
        <v/>
      </c>
    </row>
    <row r="83" spans="1:14" x14ac:dyDescent="0.35">
      <c r="A83" s="141">
        <v>73</v>
      </c>
      <c r="B83" s="142"/>
      <c r="C83" s="143"/>
      <c r="D83" s="144"/>
      <c r="E83" s="143"/>
      <c r="F83" s="144"/>
      <c r="G83" s="145"/>
      <c r="H83" s="215"/>
      <c r="I83" s="215"/>
      <c r="J83" s="215"/>
      <c r="K83" s="215"/>
      <c r="L83" s="146" t="str">
        <f>IF(D83&lt;&gt;"",VLOOKUP(D83,Datenquelle!$A$2:$H$9,8,FALSE),"")</f>
        <v/>
      </c>
      <c r="M83" s="147" t="str">
        <f t="shared" si="3"/>
        <v/>
      </c>
      <c r="N83" s="148" t="str">
        <f t="shared" si="4"/>
        <v/>
      </c>
    </row>
    <row r="84" spans="1:14" x14ac:dyDescent="0.35">
      <c r="A84" s="141">
        <v>74</v>
      </c>
      <c r="B84" s="142"/>
      <c r="C84" s="143"/>
      <c r="D84" s="144"/>
      <c r="E84" s="143"/>
      <c r="F84" s="144"/>
      <c r="G84" s="145"/>
      <c r="H84" s="215"/>
      <c r="I84" s="215"/>
      <c r="J84" s="215"/>
      <c r="K84" s="215"/>
      <c r="L84" s="146" t="str">
        <f>IF(D84&lt;&gt;"",VLOOKUP(D84,Datenquelle!$A$2:$H$9,8,FALSE),"")</f>
        <v/>
      </c>
      <c r="M84" s="147" t="str">
        <f t="shared" si="3"/>
        <v/>
      </c>
      <c r="N84" s="148" t="str">
        <f t="shared" si="4"/>
        <v/>
      </c>
    </row>
    <row r="85" spans="1:14" x14ac:dyDescent="0.35">
      <c r="A85" s="141">
        <v>75</v>
      </c>
      <c r="B85" s="142"/>
      <c r="C85" s="143"/>
      <c r="D85" s="144"/>
      <c r="E85" s="143"/>
      <c r="F85" s="144"/>
      <c r="G85" s="145"/>
      <c r="H85" s="215"/>
      <c r="I85" s="215"/>
      <c r="J85" s="215"/>
      <c r="K85" s="215"/>
      <c r="L85" s="146" t="str">
        <f>IF(D85&lt;&gt;"",VLOOKUP(D85,Datenquelle!$A$2:$H$9,8,FALSE),"")</f>
        <v/>
      </c>
      <c r="M85" s="147" t="str">
        <f t="shared" si="3"/>
        <v/>
      </c>
      <c r="N85" s="148" t="str">
        <f t="shared" si="4"/>
        <v/>
      </c>
    </row>
    <row r="86" spans="1:14" x14ac:dyDescent="0.35">
      <c r="A86" s="141">
        <v>76</v>
      </c>
      <c r="B86" s="142"/>
      <c r="C86" s="143"/>
      <c r="D86" s="144"/>
      <c r="E86" s="143"/>
      <c r="F86" s="144"/>
      <c r="G86" s="145"/>
      <c r="H86" s="215"/>
      <c r="I86" s="215"/>
      <c r="J86" s="215"/>
      <c r="K86" s="215"/>
      <c r="L86" s="146" t="str">
        <f>IF(D86&lt;&gt;"",VLOOKUP(D86,Datenquelle!$A$2:$H$9,8,FALSE),"")</f>
        <v/>
      </c>
      <c r="M86" s="147" t="str">
        <f t="shared" si="3"/>
        <v/>
      </c>
      <c r="N86" s="148" t="str">
        <f t="shared" si="4"/>
        <v/>
      </c>
    </row>
    <row r="87" spans="1:14" x14ac:dyDescent="0.35">
      <c r="A87" s="141">
        <v>77</v>
      </c>
      <c r="B87" s="142"/>
      <c r="C87" s="143"/>
      <c r="D87" s="144"/>
      <c r="E87" s="143"/>
      <c r="F87" s="144"/>
      <c r="G87" s="145"/>
      <c r="H87" s="215"/>
      <c r="I87" s="215"/>
      <c r="J87" s="215"/>
      <c r="K87" s="215"/>
      <c r="L87" s="146" t="str">
        <f>IF(D87&lt;&gt;"",VLOOKUP(D87,Datenquelle!$A$2:$H$9,8,FALSE),"")</f>
        <v/>
      </c>
      <c r="M87" s="147" t="str">
        <f t="shared" si="3"/>
        <v/>
      </c>
      <c r="N87" s="148" t="str">
        <f t="shared" si="4"/>
        <v/>
      </c>
    </row>
    <row r="88" spans="1:14" x14ac:dyDescent="0.35">
      <c r="A88" s="141">
        <v>78</v>
      </c>
      <c r="B88" s="142"/>
      <c r="C88" s="143"/>
      <c r="D88" s="144"/>
      <c r="E88" s="143"/>
      <c r="F88" s="144"/>
      <c r="G88" s="145"/>
      <c r="H88" s="215"/>
      <c r="I88" s="215"/>
      <c r="J88" s="215"/>
      <c r="K88" s="215"/>
      <c r="L88" s="146" t="str">
        <f>IF(D88&lt;&gt;"",VLOOKUP(D88,Datenquelle!$A$2:$H$9,8,FALSE),"")</f>
        <v/>
      </c>
      <c r="M88" s="147" t="str">
        <f t="shared" si="3"/>
        <v/>
      </c>
      <c r="N88" s="148" t="str">
        <f t="shared" si="4"/>
        <v/>
      </c>
    </row>
    <row r="89" spans="1:14" x14ac:dyDescent="0.35">
      <c r="A89" s="141">
        <v>79</v>
      </c>
      <c r="B89" s="142"/>
      <c r="C89" s="143"/>
      <c r="D89" s="144"/>
      <c r="E89" s="143"/>
      <c r="F89" s="144"/>
      <c r="G89" s="145"/>
      <c r="H89" s="215"/>
      <c r="I89" s="215"/>
      <c r="J89" s="215"/>
      <c r="K89" s="215"/>
      <c r="L89" s="146" t="str">
        <f>IF(D89&lt;&gt;"",VLOOKUP(D89,Datenquelle!$A$2:$H$9,8,FALSE),"")</f>
        <v/>
      </c>
      <c r="M89" s="147" t="str">
        <f t="shared" si="3"/>
        <v/>
      </c>
      <c r="N89" s="148" t="str">
        <f t="shared" si="4"/>
        <v/>
      </c>
    </row>
    <row r="90" spans="1:14" x14ac:dyDescent="0.35">
      <c r="A90" s="141">
        <v>80</v>
      </c>
      <c r="B90" s="142"/>
      <c r="C90" s="143"/>
      <c r="D90" s="144"/>
      <c r="E90" s="143"/>
      <c r="F90" s="144"/>
      <c r="G90" s="145"/>
      <c r="H90" s="215"/>
      <c r="I90" s="215"/>
      <c r="J90" s="215"/>
      <c r="K90" s="215"/>
      <c r="L90" s="146" t="str">
        <f>IF(D90&lt;&gt;"",VLOOKUP(D90,Datenquelle!$A$2:$H$9,8,FALSE),"")</f>
        <v/>
      </c>
      <c r="M90" s="147" t="str">
        <f t="shared" si="3"/>
        <v/>
      </c>
      <c r="N90" s="148" t="str">
        <f t="shared" si="4"/>
        <v/>
      </c>
    </row>
    <row r="91" spans="1:14" x14ac:dyDescent="0.35">
      <c r="A91" s="141">
        <v>81</v>
      </c>
      <c r="B91" s="142"/>
      <c r="C91" s="143"/>
      <c r="D91" s="144"/>
      <c r="E91" s="143"/>
      <c r="F91" s="144"/>
      <c r="G91" s="145"/>
      <c r="H91" s="215"/>
      <c r="I91" s="215"/>
      <c r="J91" s="215"/>
      <c r="K91" s="215"/>
      <c r="L91" s="146" t="str">
        <f>IF(D91&lt;&gt;"",VLOOKUP(D91,Datenquelle!$A$2:$H$9,8,FALSE),"")</f>
        <v/>
      </c>
      <c r="M91" s="147" t="str">
        <f t="shared" si="3"/>
        <v/>
      </c>
      <c r="N91" s="148" t="str">
        <f t="shared" si="4"/>
        <v/>
      </c>
    </row>
    <row r="92" spans="1:14" x14ac:dyDescent="0.35">
      <c r="A92" s="141">
        <v>82</v>
      </c>
      <c r="B92" s="142"/>
      <c r="C92" s="143"/>
      <c r="D92" s="144"/>
      <c r="E92" s="143"/>
      <c r="F92" s="144"/>
      <c r="G92" s="145"/>
      <c r="H92" s="215"/>
      <c r="I92" s="215"/>
      <c r="J92" s="215"/>
      <c r="K92" s="215"/>
      <c r="L92" s="146" t="str">
        <f>IF(D92&lt;&gt;"",VLOOKUP(D92,Datenquelle!$A$2:$H$9,8,FALSE),"")</f>
        <v/>
      </c>
      <c r="M92" s="147" t="str">
        <f t="shared" si="3"/>
        <v/>
      </c>
      <c r="N92" s="148" t="str">
        <f t="shared" si="4"/>
        <v/>
      </c>
    </row>
    <row r="93" spans="1:14" x14ac:dyDescent="0.35">
      <c r="A93" s="141">
        <v>83</v>
      </c>
      <c r="B93" s="142"/>
      <c r="C93" s="143"/>
      <c r="D93" s="144"/>
      <c r="E93" s="143"/>
      <c r="F93" s="144"/>
      <c r="G93" s="145"/>
      <c r="H93" s="215"/>
      <c r="I93" s="215"/>
      <c r="J93" s="215"/>
      <c r="K93" s="215"/>
      <c r="L93" s="146" t="str">
        <f>IF(D93&lt;&gt;"",VLOOKUP(D93,Datenquelle!$A$2:$H$9,8,FALSE),"")</f>
        <v/>
      </c>
      <c r="M93" s="147" t="str">
        <f t="shared" si="3"/>
        <v/>
      </c>
      <c r="N93" s="148" t="str">
        <f t="shared" si="4"/>
        <v/>
      </c>
    </row>
    <row r="94" spans="1:14" x14ac:dyDescent="0.35">
      <c r="A94" s="141">
        <v>84</v>
      </c>
      <c r="B94" s="142"/>
      <c r="C94" s="143"/>
      <c r="D94" s="144"/>
      <c r="E94" s="143"/>
      <c r="F94" s="144"/>
      <c r="G94" s="145"/>
      <c r="H94" s="215"/>
      <c r="I94" s="215"/>
      <c r="J94" s="215"/>
      <c r="K94" s="215"/>
      <c r="L94" s="146" t="str">
        <f>IF(D94&lt;&gt;"",VLOOKUP(D94,Datenquelle!$A$2:$H$9,8,FALSE),"")</f>
        <v/>
      </c>
      <c r="M94" s="147" t="str">
        <f t="shared" si="3"/>
        <v/>
      </c>
      <c r="N94" s="148" t="str">
        <f t="shared" si="4"/>
        <v/>
      </c>
    </row>
    <row r="95" spans="1:14" x14ac:dyDescent="0.35">
      <c r="A95" s="141">
        <v>85</v>
      </c>
      <c r="B95" s="142"/>
      <c r="C95" s="143"/>
      <c r="D95" s="144"/>
      <c r="E95" s="143"/>
      <c r="F95" s="144"/>
      <c r="G95" s="145"/>
      <c r="H95" s="215"/>
      <c r="I95" s="215"/>
      <c r="J95" s="215"/>
      <c r="K95" s="215"/>
      <c r="L95" s="146" t="str">
        <f>IF(D95&lt;&gt;"",VLOOKUP(D95,Datenquelle!$A$2:$H$9,8,FALSE),"")</f>
        <v/>
      </c>
      <c r="M95" s="147" t="str">
        <f t="shared" si="3"/>
        <v/>
      </c>
      <c r="N95" s="148" t="str">
        <f t="shared" si="4"/>
        <v/>
      </c>
    </row>
    <row r="96" spans="1:14" x14ac:dyDescent="0.35">
      <c r="A96" s="141">
        <v>86</v>
      </c>
      <c r="B96" s="142"/>
      <c r="C96" s="143"/>
      <c r="D96" s="144"/>
      <c r="E96" s="143"/>
      <c r="F96" s="144"/>
      <c r="G96" s="145"/>
      <c r="H96" s="215"/>
      <c r="I96" s="215"/>
      <c r="J96" s="215"/>
      <c r="K96" s="215"/>
      <c r="L96" s="146" t="str">
        <f>IF(D96&lt;&gt;"",VLOOKUP(D96,Datenquelle!$A$2:$H$9,8,FALSE),"")</f>
        <v/>
      </c>
      <c r="M96" s="147" t="str">
        <f t="shared" si="3"/>
        <v/>
      </c>
      <c r="N96" s="148" t="str">
        <f t="shared" si="4"/>
        <v/>
      </c>
    </row>
    <row r="97" spans="1:14" x14ac:dyDescent="0.35">
      <c r="A97" s="141">
        <v>87</v>
      </c>
      <c r="B97" s="142"/>
      <c r="C97" s="143"/>
      <c r="D97" s="144"/>
      <c r="E97" s="143"/>
      <c r="F97" s="144"/>
      <c r="G97" s="145"/>
      <c r="H97" s="215"/>
      <c r="I97" s="215"/>
      <c r="J97" s="215"/>
      <c r="K97" s="215"/>
      <c r="L97" s="146" t="str">
        <f>IF(D97&lt;&gt;"",VLOOKUP(D97,Datenquelle!$A$2:$H$9,8,FALSE),"")</f>
        <v/>
      </c>
      <c r="M97" s="147" t="str">
        <f t="shared" si="3"/>
        <v/>
      </c>
      <c r="N97" s="148" t="str">
        <f t="shared" si="4"/>
        <v/>
      </c>
    </row>
    <row r="98" spans="1:14" x14ac:dyDescent="0.35">
      <c r="A98" s="141">
        <v>88</v>
      </c>
      <c r="B98" s="142"/>
      <c r="C98" s="143"/>
      <c r="D98" s="144"/>
      <c r="E98" s="143"/>
      <c r="F98" s="144"/>
      <c r="G98" s="145"/>
      <c r="H98" s="215"/>
      <c r="I98" s="215"/>
      <c r="J98" s="215"/>
      <c r="K98" s="215"/>
      <c r="L98" s="146" t="str">
        <f>IF(D98&lt;&gt;"",VLOOKUP(D98,Datenquelle!$A$2:$H$9,8,FALSE),"")</f>
        <v/>
      </c>
      <c r="M98" s="147" t="str">
        <f t="shared" si="3"/>
        <v/>
      </c>
      <c r="N98" s="148" t="str">
        <f t="shared" si="4"/>
        <v/>
      </c>
    </row>
    <row r="99" spans="1:14" x14ac:dyDescent="0.35">
      <c r="A99" s="141">
        <v>89</v>
      </c>
      <c r="B99" s="142"/>
      <c r="C99" s="143"/>
      <c r="D99" s="144"/>
      <c r="E99" s="143"/>
      <c r="F99" s="144"/>
      <c r="G99" s="145"/>
      <c r="H99" s="215"/>
      <c r="I99" s="215"/>
      <c r="J99" s="215"/>
      <c r="K99" s="215"/>
      <c r="L99" s="146" t="str">
        <f>IF(D99&lt;&gt;"",VLOOKUP(D99,Datenquelle!$A$2:$H$9,8,FALSE),"")</f>
        <v/>
      </c>
      <c r="M99" s="147" t="str">
        <f t="shared" ref="M99:M107" si="5">IF(C99&lt;&gt;"",C99/$D$5,"")</f>
        <v/>
      </c>
      <c r="N99" s="148" t="str">
        <f t="shared" ref="N99:N107" si="6">IF(C99&lt;&gt;"",(C99*13/3),"")</f>
        <v/>
      </c>
    </row>
    <row r="100" spans="1:14" x14ac:dyDescent="0.35">
      <c r="A100" s="141">
        <v>90</v>
      </c>
      <c r="B100" s="142"/>
      <c r="C100" s="143"/>
      <c r="D100" s="144"/>
      <c r="E100" s="143"/>
      <c r="F100" s="144"/>
      <c r="G100" s="145"/>
      <c r="H100" s="215"/>
      <c r="I100" s="215"/>
      <c r="J100" s="215"/>
      <c r="K100" s="215"/>
      <c r="L100" s="146" t="str">
        <f>IF(D100&lt;&gt;"",VLOOKUP(D100,Datenquelle!$A$2:$H$9,8,FALSE),"")</f>
        <v/>
      </c>
      <c r="M100" s="147" t="str">
        <f t="shared" si="5"/>
        <v/>
      </c>
      <c r="N100" s="148" t="str">
        <f t="shared" si="6"/>
        <v/>
      </c>
    </row>
    <row r="101" spans="1:14" x14ac:dyDescent="0.35">
      <c r="A101" s="141">
        <v>91</v>
      </c>
      <c r="B101" s="142"/>
      <c r="C101" s="143"/>
      <c r="D101" s="144"/>
      <c r="E101" s="143"/>
      <c r="F101" s="144"/>
      <c r="G101" s="145"/>
      <c r="H101" s="215"/>
      <c r="I101" s="215"/>
      <c r="J101" s="215"/>
      <c r="K101" s="215"/>
      <c r="L101" s="146" t="str">
        <f>IF(D101&lt;&gt;"",VLOOKUP(D101,Datenquelle!$A$2:$H$9,8,FALSE),"")</f>
        <v/>
      </c>
      <c r="M101" s="147" t="str">
        <f t="shared" si="5"/>
        <v/>
      </c>
      <c r="N101" s="148" t="str">
        <f t="shared" si="6"/>
        <v/>
      </c>
    </row>
    <row r="102" spans="1:14" x14ac:dyDescent="0.35">
      <c r="A102" s="141">
        <v>92</v>
      </c>
      <c r="B102" s="142"/>
      <c r="C102" s="143"/>
      <c r="D102" s="144"/>
      <c r="E102" s="143"/>
      <c r="F102" s="144"/>
      <c r="G102" s="145"/>
      <c r="H102" s="215"/>
      <c r="I102" s="215"/>
      <c r="J102" s="215"/>
      <c r="K102" s="215"/>
      <c r="L102" s="146" t="str">
        <f>IF(D102&lt;&gt;"",VLOOKUP(D102,Datenquelle!$A$2:$H$9,8,FALSE),"")</f>
        <v/>
      </c>
      <c r="M102" s="147" t="str">
        <f t="shared" si="5"/>
        <v/>
      </c>
      <c r="N102" s="148" t="str">
        <f t="shared" si="6"/>
        <v/>
      </c>
    </row>
    <row r="103" spans="1:14" x14ac:dyDescent="0.35">
      <c r="A103" s="141">
        <v>93</v>
      </c>
      <c r="B103" s="142"/>
      <c r="C103" s="143"/>
      <c r="D103" s="144"/>
      <c r="E103" s="143"/>
      <c r="F103" s="144"/>
      <c r="G103" s="145"/>
      <c r="H103" s="215"/>
      <c r="I103" s="215"/>
      <c r="J103" s="215"/>
      <c r="K103" s="215"/>
      <c r="L103" s="146" t="str">
        <f>IF(D103&lt;&gt;"",VLOOKUP(D103,Datenquelle!$A$2:$H$9,8,FALSE),"")</f>
        <v/>
      </c>
      <c r="M103" s="147" t="str">
        <f t="shared" si="5"/>
        <v/>
      </c>
      <c r="N103" s="148" t="str">
        <f t="shared" si="6"/>
        <v/>
      </c>
    </row>
    <row r="104" spans="1:14" x14ac:dyDescent="0.35">
      <c r="A104" s="141">
        <v>94</v>
      </c>
      <c r="B104" s="142"/>
      <c r="C104" s="143"/>
      <c r="D104" s="144"/>
      <c r="E104" s="143"/>
      <c r="F104" s="144"/>
      <c r="G104" s="145"/>
      <c r="H104" s="215"/>
      <c r="I104" s="215"/>
      <c r="J104" s="215"/>
      <c r="K104" s="215"/>
      <c r="L104" s="146" t="str">
        <f>IF(D104&lt;&gt;"",VLOOKUP(D104,Datenquelle!$A$2:$H$9,8,FALSE),"")</f>
        <v/>
      </c>
      <c r="M104" s="147" t="str">
        <f t="shared" si="5"/>
        <v/>
      </c>
      <c r="N104" s="148" t="str">
        <f t="shared" si="6"/>
        <v/>
      </c>
    </row>
    <row r="105" spans="1:14" x14ac:dyDescent="0.35">
      <c r="A105" s="141">
        <v>95</v>
      </c>
      <c r="B105" s="142"/>
      <c r="C105" s="143"/>
      <c r="D105" s="144"/>
      <c r="E105" s="143"/>
      <c r="F105" s="144"/>
      <c r="G105" s="145"/>
      <c r="H105" s="215"/>
      <c r="I105" s="215"/>
      <c r="J105" s="215"/>
      <c r="K105" s="215"/>
      <c r="L105" s="146" t="str">
        <f>IF(D105&lt;&gt;"",VLOOKUP(D105,Datenquelle!$A$2:$H$9,8,FALSE),"")</f>
        <v/>
      </c>
      <c r="M105" s="147" t="str">
        <f t="shared" si="5"/>
        <v/>
      </c>
      <c r="N105" s="148" t="str">
        <f t="shared" si="6"/>
        <v/>
      </c>
    </row>
    <row r="106" spans="1:14" x14ac:dyDescent="0.35">
      <c r="A106" s="141">
        <v>96</v>
      </c>
      <c r="B106" s="142"/>
      <c r="C106" s="143"/>
      <c r="D106" s="144"/>
      <c r="E106" s="143"/>
      <c r="F106" s="144"/>
      <c r="G106" s="145"/>
      <c r="H106" s="215"/>
      <c r="I106" s="215"/>
      <c r="J106" s="215"/>
      <c r="K106" s="215"/>
      <c r="L106" s="146" t="str">
        <f>IF(D106&lt;&gt;"",VLOOKUP(D106,Datenquelle!$A$2:$H$9,8,FALSE),"")</f>
        <v/>
      </c>
      <c r="M106" s="147" t="str">
        <f t="shared" si="5"/>
        <v/>
      </c>
      <c r="N106" s="148" t="str">
        <f t="shared" si="6"/>
        <v/>
      </c>
    </row>
    <row r="107" spans="1:14" x14ac:dyDescent="0.35">
      <c r="A107" s="141">
        <v>97</v>
      </c>
      <c r="B107" s="142"/>
      <c r="C107" s="143"/>
      <c r="D107" s="144"/>
      <c r="E107" s="143"/>
      <c r="F107" s="144"/>
      <c r="G107" s="145"/>
      <c r="H107" s="215"/>
      <c r="I107" s="215"/>
      <c r="J107" s="215"/>
      <c r="K107" s="215"/>
      <c r="L107" s="146" t="str">
        <f>IF(D107&lt;&gt;"",VLOOKUP(D107,Datenquelle!$A$2:$H$9,8,FALSE),"")</f>
        <v/>
      </c>
      <c r="M107" s="147" t="str">
        <f t="shared" si="5"/>
        <v/>
      </c>
      <c r="N107" s="148" t="str">
        <f t="shared" si="6"/>
        <v/>
      </c>
    </row>
    <row r="108" spans="1:14" x14ac:dyDescent="0.35">
      <c r="A108" s="141">
        <v>98</v>
      </c>
      <c r="B108" s="142"/>
      <c r="C108" s="143"/>
      <c r="D108" s="144"/>
      <c r="E108" s="143"/>
      <c r="F108" s="144"/>
      <c r="G108" s="145"/>
      <c r="H108" s="215"/>
      <c r="I108" s="215"/>
      <c r="J108" s="215"/>
      <c r="K108" s="215"/>
      <c r="L108" s="146" t="str">
        <f>IF(D108&lt;&gt;"",VLOOKUP(D108,Datenquelle!$A$2:$H$9,8,FALSE),"")</f>
        <v/>
      </c>
      <c r="M108" s="147" t="str">
        <f t="shared" ref="M108:M109" si="7">IF(C108&lt;&gt;"",C108/$D$5,"")</f>
        <v/>
      </c>
      <c r="N108" s="148" t="str">
        <f t="shared" ref="N108:N109" si="8">IF(C108&lt;&gt;"",(C108*13/3),"")</f>
        <v/>
      </c>
    </row>
    <row r="109" spans="1:14" x14ac:dyDescent="0.35">
      <c r="A109" s="141">
        <v>99</v>
      </c>
      <c r="B109" s="142"/>
      <c r="C109" s="143"/>
      <c r="D109" s="144"/>
      <c r="E109" s="143"/>
      <c r="F109" s="144"/>
      <c r="G109" s="145"/>
      <c r="H109" s="215"/>
      <c r="I109" s="215"/>
      <c r="J109" s="215"/>
      <c r="K109" s="215"/>
      <c r="L109" s="146" t="str">
        <f>IF(D109&lt;&gt;"",VLOOKUP(D109,Datenquelle!$A$2:$H$9,8,FALSE),"")</f>
        <v/>
      </c>
      <c r="M109" s="147" t="str">
        <f t="shared" si="7"/>
        <v/>
      </c>
      <c r="N109" s="148" t="str">
        <f t="shared" si="8"/>
        <v/>
      </c>
    </row>
  </sheetData>
  <sheetProtection algorithmName="SHA-512" hashValue="l8Tges41Pz4FVnLi82zcviq5IqRK9nP4R0Sp/jVbp0bm+rLg2oercX5A5fRLLoCn5rlKLrwGDy0JJVYbuskQig==" saltValue="tUoHmQf/VI81aMakwZ+crg==" spinCount="100000" sheet="1" objects="1" scenarios="1"/>
  <mergeCells count="20">
    <mergeCell ref="F8:F10"/>
    <mergeCell ref="G8:G10"/>
    <mergeCell ref="H8:K8"/>
    <mergeCell ref="H9:J9"/>
    <mergeCell ref="A8:A10"/>
    <mergeCell ref="B8:B10"/>
    <mergeCell ref="C8:C10"/>
    <mergeCell ref="D8:D10"/>
    <mergeCell ref="E8:E10"/>
    <mergeCell ref="A6:N6"/>
    <mergeCell ref="B7:K7"/>
    <mergeCell ref="L7:N7"/>
    <mergeCell ref="A2:C2"/>
    <mergeCell ref="A3:C3"/>
    <mergeCell ref="A5:C5"/>
    <mergeCell ref="A1:N1"/>
    <mergeCell ref="A4:C4"/>
    <mergeCell ref="E3:N5"/>
    <mergeCell ref="D2:K2"/>
    <mergeCell ref="L2:N2"/>
  </mergeCells>
  <conditionalFormatting sqref="D3">
    <cfRule type="containsBlanks" dxfId="20" priority="11">
      <formula>LEN(TRIM(D3))=0</formula>
    </cfRule>
  </conditionalFormatting>
  <conditionalFormatting sqref="D3:D5">
    <cfRule type="containsBlanks" dxfId="19" priority="10">
      <formula>LEN(TRIM(D3))=0</formula>
    </cfRule>
  </conditionalFormatting>
  <conditionalFormatting sqref="G11:G109">
    <cfRule type="expression" dxfId="18" priority="5">
      <formula>AND(C11&lt;&gt;"",G11="")</formula>
    </cfRule>
  </conditionalFormatting>
  <conditionalFormatting sqref="D11:D109">
    <cfRule type="expression" dxfId="17" priority="4">
      <formula>AND(C11&lt;&gt;"",D11="")</formula>
    </cfRule>
  </conditionalFormatting>
  <conditionalFormatting sqref="E11:E109">
    <cfRule type="expression" dxfId="16" priority="3">
      <formula>AND(C11&lt;&gt;"",E11="")</formula>
    </cfRule>
  </conditionalFormatting>
  <conditionalFormatting sqref="H11:H109">
    <cfRule type="expression" dxfId="15" priority="1">
      <formula>AND(C11&lt;&gt;"",H11="")</formula>
    </cfRule>
  </conditionalFormatting>
  <pageMargins left="0.70866141732283472" right="0.70866141732283472" top="0.78740157480314965" bottom="0.78740157480314965" header="0.31496062992125984" footer="0.31496062992125984"/>
  <pageSetup paperSize="9" scale="55" fitToHeight="2" orientation="landscape" r:id="rId1"/>
  <headerFooter>
    <oddFooter>&amp;C&amp;"Arial,Standard"&amp;10&amp;A</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D12CFF4A-3942-184E-8985-946837609AE7}">
          <x14:formula1>
            <xm:f>Datenquelle!$A$2:$A$9</xm:f>
          </x14:formula1>
          <xm:sqref>D11:D109</xm:sqref>
        </x14:dataValidation>
        <x14:dataValidation type="list" allowBlank="1" showInputMessage="1" showErrorMessage="1" xr:uid="{9A4AFBB1-4A95-3B4C-B0A6-6A89DF2835DA}">
          <x14:formula1>
            <xm:f>Datenquelle!$A$13:$A$33</xm:f>
          </x14:formula1>
          <xm:sqref>E11:E109</xm:sqref>
        </x14:dataValidation>
        <x14:dataValidation type="list" allowBlank="1" showInputMessage="1" showErrorMessage="1" xr:uid="{5311C487-56AB-524F-9147-2EF2D3B3DF79}">
          <x14:formula1>
            <xm:f>Datenquelle!$A$45:$A$46</xm:f>
          </x14:formula1>
          <xm:sqref>D3</xm:sqref>
        </x14:dataValidation>
        <x14:dataValidation type="list" allowBlank="1" showInputMessage="1" showErrorMessage="1" xr:uid="{0CD982EF-3B5C-2E4A-BF93-EAC1D90C432E}">
          <x14:formula1>
            <xm:f>Datenquelle!$A$49:$A$52</xm:f>
          </x14:formula1>
          <xm:sqref>D4</xm:sqref>
        </x14:dataValidation>
        <x14:dataValidation type="list" allowBlank="1" showInputMessage="1" showErrorMessage="1" xr:uid="{38ECB5C2-4D6D-2F47-B460-92AF0AF6844C}">
          <x14:formula1>
            <xm:f>Datenquelle!$A$112:$A$119</xm:f>
          </x14:formula1>
          <xm:sqref>F11:F109</xm:sqref>
        </x14:dataValidation>
        <x14:dataValidation type="list" allowBlank="1" showInputMessage="1" showErrorMessage="1" xr:uid="{FA715FAB-E4A4-F947-850F-8CCA6DC8D6A2}">
          <x14:formula1>
            <xm:f>Datenquelle!$A$39:$A$40</xm:f>
          </x14:formula1>
          <xm:sqref>G11:G109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C2EFE-9964-EB42-9E35-AB073D756875}">
  <sheetPr>
    <tabColor theme="7" tint="0.79998168889431442"/>
    <pageSetUpPr fitToPage="1"/>
  </sheetPr>
  <dimension ref="A1:R110"/>
  <sheetViews>
    <sheetView showGridLines="0" showRowColHeaders="0" topLeftCell="B1" zoomScaleNormal="100" workbookViewId="0">
      <selection sqref="A1:Q1"/>
    </sheetView>
  </sheetViews>
  <sheetFormatPr baseColWidth="10" defaultColWidth="10.83203125" defaultRowHeight="15.5" x14ac:dyDescent="0.35"/>
  <cols>
    <col min="1" max="1" width="3.5" style="40" bestFit="1" customWidth="1"/>
    <col min="2" max="2" width="10.83203125" style="40"/>
    <col min="3" max="3" width="11.58203125" style="40" customWidth="1"/>
    <col min="4" max="4" width="10.83203125" style="40"/>
    <col min="5" max="5" width="10.83203125" style="40" hidden="1" customWidth="1"/>
    <col min="6" max="6" width="35.08203125" style="40" hidden="1" customWidth="1"/>
    <col min="7" max="9" width="10.83203125" style="40"/>
    <col min="10" max="10" width="12.08203125" style="40" customWidth="1"/>
    <col min="11" max="14" width="10.83203125" style="40"/>
    <col min="15" max="15" width="13.83203125" style="40" customWidth="1"/>
    <col min="16" max="17" width="11.25" style="40" customWidth="1"/>
    <col min="18" max="18" width="0" style="41" hidden="1" customWidth="1"/>
    <col min="19" max="16384" width="10.83203125" style="40"/>
  </cols>
  <sheetData>
    <row r="1" spans="1:18" ht="16" customHeight="1" x14ac:dyDescent="0.35">
      <c r="A1" s="279" t="s">
        <v>65</v>
      </c>
      <c r="B1" s="280"/>
      <c r="C1" s="280"/>
      <c r="D1" s="280"/>
      <c r="E1" s="280"/>
      <c r="F1" s="280"/>
      <c r="G1" s="280"/>
      <c r="H1" s="280"/>
      <c r="I1" s="280"/>
      <c r="J1" s="280"/>
      <c r="K1" s="280"/>
      <c r="L1" s="280"/>
      <c r="M1" s="280"/>
      <c r="N1" s="280"/>
      <c r="O1" s="280"/>
      <c r="P1" s="280"/>
      <c r="Q1" s="281"/>
      <c r="R1" s="149"/>
    </row>
    <row r="2" spans="1:18" ht="16" customHeight="1" x14ac:dyDescent="0.35">
      <c r="A2" s="290" t="str">
        <f>CONCATENATE("Gültigkeit der Tariftabelle: ",Datenquelle!B42)</f>
        <v>Gültigkeit der Tariftabelle: 01.01.-31.12.2022</v>
      </c>
      <c r="B2" s="291"/>
      <c r="C2" s="291"/>
      <c r="D2" s="291"/>
      <c r="E2" s="291"/>
      <c r="F2" s="291"/>
      <c r="G2" s="291"/>
      <c r="H2" s="291"/>
      <c r="I2" s="291"/>
      <c r="J2" s="291"/>
      <c r="K2" s="291"/>
      <c r="L2" s="291"/>
      <c r="M2" s="291"/>
      <c r="N2" s="291"/>
      <c r="O2" s="291"/>
      <c r="P2" s="291"/>
      <c r="Q2" s="292"/>
      <c r="R2" s="149"/>
    </row>
    <row r="3" spans="1:18" ht="16" customHeight="1" x14ac:dyDescent="0.35">
      <c r="A3" s="282" t="s">
        <v>0</v>
      </c>
      <c r="B3" s="283" t="s">
        <v>1</v>
      </c>
      <c r="C3" s="283" t="s">
        <v>96</v>
      </c>
      <c r="D3" s="272" t="s">
        <v>55</v>
      </c>
      <c r="E3" s="284" t="s">
        <v>61</v>
      </c>
      <c r="F3" s="284" t="s">
        <v>66</v>
      </c>
      <c r="G3" s="272" t="s">
        <v>135</v>
      </c>
      <c r="H3" s="286" t="s">
        <v>2</v>
      </c>
      <c r="I3" s="287"/>
      <c r="J3" s="287"/>
      <c r="K3" s="287"/>
      <c r="L3" s="287"/>
      <c r="M3" s="288"/>
      <c r="N3" s="140" t="s">
        <v>3</v>
      </c>
      <c r="O3" s="283" t="s">
        <v>4</v>
      </c>
      <c r="P3" s="283"/>
      <c r="Q3" s="283"/>
      <c r="R3" s="149"/>
    </row>
    <row r="4" spans="1:18" ht="52" x14ac:dyDescent="0.35">
      <c r="A4" s="282"/>
      <c r="B4" s="283"/>
      <c r="C4" s="283"/>
      <c r="D4" s="274"/>
      <c r="E4" s="285"/>
      <c r="F4" s="285"/>
      <c r="G4" s="274"/>
      <c r="H4" s="140" t="s">
        <v>110</v>
      </c>
      <c r="I4" s="140" t="s">
        <v>72</v>
      </c>
      <c r="J4" s="140" t="s">
        <v>109</v>
      </c>
      <c r="K4" s="140" t="s">
        <v>108</v>
      </c>
      <c r="L4" s="140" t="s">
        <v>111</v>
      </c>
      <c r="M4" s="140" t="s">
        <v>19</v>
      </c>
      <c r="N4" s="140" t="s">
        <v>112</v>
      </c>
      <c r="O4" s="140" t="s">
        <v>71</v>
      </c>
      <c r="P4" s="140" t="s">
        <v>146</v>
      </c>
      <c r="Q4" s="140" t="s">
        <v>153</v>
      </c>
      <c r="R4" s="150" t="s">
        <v>114</v>
      </c>
    </row>
    <row r="5" spans="1:18" x14ac:dyDescent="0.35">
      <c r="A5" s="141">
        <v>1</v>
      </c>
      <c r="B5" s="151" t="str">
        <f>IF('1) Dateneingabe'!B11&lt;&gt;"",'1) Dateneingabe'!B11,"")</f>
        <v/>
      </c>
      <c r="C5" s="152">
        <f>IF('1) Dateneingabe'!C11&lt;&gt;"",('1) Dateneingabe'!C11/Datenquelle!$B$36),"")</f>
        <v>1</v>
      </c>
      <c r="D5" s="153" t="str">
        <f>IF('1) Dateneingabe'!D11&lt;&gt;"",VLOOKUP('1) Dateneingabe'!D11,Datenquelle!$A$1:$C$9,2,FALSE),"")</f>
        <v>P4</v>
      </c>
      <c r="E5" s="220">
        <f>IF('1) Dateneingabe'!D11&lt;&gt;"",VLOOKUP('1) Dateneingabe'!D11,Datenquelle!$A$1:$G$9,5,FALSE),"")</f>
        <v>4</v>
      </c>
      <c r="F5" s="220" t="str">
        <f>IF('1) Dateneingabe'!L11&lt;&gt;"",'1) Dateneingabe'!L11,"")</f>
        <v>a) Pflegehilfskraft (ohne Ausbildung)</v>
      </c>
      <c r="G5" s="153">
        <f>IF('1) Dateneingabe'!E11&lt;&gt;"",VLOOKUP('1) Dateneingabe'!E11,Datenquelle!$A$13:$P$33,E5,FALSE),"")</f>
        <v>2</v>
      </c>
      <c r="H5" s="154">
        <f>IF(D5&lt;&gt;"",(C5*VLOOKUP(D5,Datenquelle!$A$83:$G$89,(G5+1),FALSE)),"")</f>
        <v>2464.7600000000002</v>
      </c>
      <c r="I5" s="155" t="str">
        <f>IF(B5&lt;&gt;"",VLOOKUP('1) Dateneingabe'!G11,Datenquelle!$A$39:$D$40,2,FALSE),"")</f>
        <v/>
      </c>
      <c r="J5" s="155">
        <f>IF(D5&lt;&gt;"",(VLOOKUP(D5,Datenquelle!$A$74:$E$80,2,FALSE)*C5),"")</f>
        <v>120</v>
      </c>
      <c r="K5" s="155">
        <f>IF(D5&lt;&gt;"",(VLOOKUP(D5,Datenquelle!$A$74:$E$80,3,FALSE)*C5),"")</f>
        <v>25</v>
      </c>
      <c r="L5" s="154" t="str">
        <f>IF(D5&lt;&gt;"",IF('1) Dateneingabe'!$D$3="ambulanter Pflegedienst",(VLOOKUP(D5,Datenquelle!$A$74:$E$80,4,FALSE)*C5),"./."),"")</f>
        <v>./.</v>
      </c>
      <c r="M5" s="156">
        <f>IF(H5&lt;&gt;"",SUM(H5:K5),"")</f>
        <v>2609.7600000000002</v>
      </c>
      <c r="N5" s="155">
        <f>IF(H5&lt;&gt;"",(VLOOKUP(D5,Datenquelle!$A$74:$E$80,5,FALSE)*H5),"")</f>
        <v>2119.6936000000001</v>
      </c>
      <c r="O5" s="156">
        <f>IF(M5&lt;&gt;"",(M5*12)+N5,"")</f>
        <v>33436.813600000001</v>
      </c>
      <c r="P5" s="155">
        <f>IF(H5&lt;&gt;"",((H5*3/13)/'1) Dateneingabe'!C11),"")</f>
        <v>14.584378698224851</v>
      </c>
      <c r="Q5" s="156">
        <f>IF(O5&lt;&gt;"",(((O5/12)*3/13)/'1) Dateneingabe'!C11),"")</f>
        <v>16.48758067061144</v>
      </c>
      <c r="R5" s="157">
        <f>IF(Q5&lt;&gt;"",Q5*C5,"")</f>
        <v>16.48758067061144</v>
      </c>
    </row>
    <row r="6" spans="1:18" x14ac:dyDescent="0.35">
      <c r="A6" s="141">
        <v>2</v>
      </c>
      <c r="B6" s="151" t="str">
        <f>IF('1) Dateneingabe'!B12&lt;&gt;"",'1) Dateneingabe'!B12,"")</f>
        <v/>
      </c>
      <c r="C6" s="152">
        <f>IF('1) Dateneingabe'!C12&lt;&gt;"",('1) Dateneingabe'!C12/Datenquelle!$B$36),"")</f>
        <v>1</v>
      </c>
      <c r="D6" s="153" t="str">
        <f>IF('1) Dateneingabe'!D12&lt;&gt;"",VLOOKUP('1) Dateneingabe'!D12,Datenquelle!$A$1:$C$9,2,FALSE),"")</f>
        <v>P7</v>
      </c>
      <c r="E6" s="220">
        <f>IF('1) Dateneingabe'!D12&lt;&gt;"",VLOOKUP('1) Dateneingabe'!D12,Datenquelle!$A$1:$G$9,5,FALSE),"")</f>
        <v>6</v>
      </c>
      <c r="F6" s="220" t="str">
        <f>IF('1) Dateneingabe'!L12&lt;&gt;"",'1) Dateneingabe'!L12,"")</f>
        <v>c) Pflegefachkraft (mit dreijähriger Ausbildung)</v>
      </c>
      <c r="G6" s="153">
        <f>IF('1) Dateneingabe'!E12&lt;&gt;"",VLOOKUP('1) Dateneingabe'!E12,Datenquelle!$A$13:$P$33,E6,FALSE),"")</f>
        <v>2</v>
      </c>
      <c r="H6" s="154">
        <f>IF(D6&lt;&gt;"",(C6*VLOOKUP(D6,Datenquelle!$A$83:$G$89,(G6+1),FALSE)),"")</f>
        <v>2932.41</v>
      </c>
      <c r="I6" s="155" t="str">
        <f>IF(B6&lt;&gt;"",VLOOKUP('1) Dateneingabe'!G12,Datenquelle!$A$39:$D$40,2,FALSE),"")</f>
        <v/>
      </c>
      <c r="J6" s="155">
        <f>IF(D6&lt;&gt;"",(VLOOKUP(D6,Datenquelle!$A$74:$E$80,2,FALSE)*C6),"")</f>
        <v>120</v>
      </c>
      <c r="K6" s="155">
        <f>IF(D6&lt;&gt;"",(VLOOKUP(D6,Datenquelle!$A$74:$E$80,3,FALSE)*C6),"")</f>
        <v>25</v>
      </c>
      <c r="L6" s="154" t="str">
        <f>IF(D6&lt;&gt;"",IF('1) Dateneingabe'!$D$3="ambulanter Pflegedienst",(VLOOKUP(D6,Datenquelle!$A$74:$E$80,4,FALSE)*C6),"./."),"")</f>
        <v>./.</v>
      </c>
      <c r="M6" s="156">
        <f t="shared" ref="M6:M54" si="0">IF(H6&lt;&gt;"",SUM(H6:K6),"")</f>
        <v>3077.41</v>
      </c>
      <c r="N6" s="155">
        <f>IF(H6&lt;&gt;"",(VLOOKUP(D6,Datenquelle!$A$74:$E$80,5,FALSE)*H6),"")</f>
        <v>2521.8725999999997</v>
      </c>
      <c r="O6" s="156">
        <f t="shared" ref="O6:O54" si="1">IF(M6&lt;&gt;"",(M6*12)+N6,"")</f>
        <v>39450.792600000001</v>
      </c>
      <c r="P6" s="155">
        <f>IF(H6&lt;&gt;"",((H6*3/13)/'1) Dateneingabe'!C12),"")</f>
        <v>17.35153846153846</v>
      </c>
      <c r="Q6" s="156">
        <f>IF(O6&lt;&gt;"",(((O6/12)*3/13)/'1) Dateneingabe'!C12),"")</f>
        <v>19.453053550295856</v>
      </c>
      <c r="R6" s="157">
        <f t="shared" ref="R6:R69" si="2">IF(Q6&lt;&gt;"",Q6*C6,"")</f>
        <v>19.453053550295856</v>
      </c>
    </row>
    <row r="7" spans="1:18" x14ac:dyDescent="0.35">
      <c r="A7" s="141">
        <v>3</v>
      </c>
      <c r="B7" s="151" t="str">
        <f>IF('1) Dateneingabe'!B13&lt;&gt;"",'1) Dateneingabe'!B13,"")</f>
        <v/>
      </c>
      <c r="C7" s="152">
        <f>IF('1) Dateneingabe'!C13&lt;&gt;"",('1) Dateneingabe'!C13/Datenquelle!$B$36),"")</f>
        <v>1</v>
      </c>
      <c r="D7" s="153" t="str">
        <f>IF('1) Dateneingabe'!D13&lt;&gt;"",VLOOKUP('1) Dateneingabe'!D13,Datenquelle!$A$1:$C$9,2,FALSE),"")</f>
        <v>P8</v>
      </c>
      <c r="E7" s="220">
        <f>IF('1) Dateneingabe'!D13&lt;&gt;"",VLOOKUP('1) Dateneingabe'!D13,Datenquelle!$A$1:$G$9,5,FALSE),"")</f>
        <v>7</v>
      </c>
      <c r="F7" s="220" t="str">
        <f>IF('1) Dateneingabe'!L13&lt;&gt;"",'1) Dateneingabe'!L13,"")</f>
        <v>c) Pflegefachkraft (mit dreijähriger Ausbildung)</v>
      </c>
      <c r="G7" s="153">
        <f>IF('1) Dateneingabe'!E13&lt;&gt;"",VLOOKUP('1) Dateneingabe'!E13,Datenquelle!$A$13:$P$33,E7,FALSE),"")</f>
        <v>2</v>
      </c>
      <c r="H7" s="154">
        <f>IF(D7&lt;&gt;"",(C7*VLOOKUP(D7,Datenquelle!$A$83:$G$89,(G7+1),FALSE)),"")</f>
        <v>3108.44</v>
      </c>
      <c r="I7" s="155" t="str">
        <f>IF(B7&lt;&gt;"",VLOOKUP('1) Dateneingabe'!G13,Datenquelle!$A$39:$D$40,2,FALSE),"")</f>
        <v/>
      </c>
      <c r="J7" s="155">
        <f>IF(D7&lt;&gt;"",(VLOOKUP(D7,Datenquelle!$A$74:$E$80,2,FALSE)*C7),"")</f>
        <v>120</v>
      </c>
      <c r="K7" s="155">
        <f>IF(D7&lt;&gt;"",(VLOOKUP(D7,Datenquelle!$A$74:$E$80,3,FALSE)*C7),"")</f>
        <v>25</v>
      </c>
      <c r="L7" s="154" t="str">
        <f>IF(D7&lt;&gt;"",IF('1) Dateneingabe'!$D$3="ambulanter Pflegedienst",(VLOOKUP(D7,Datenquelle!$A$74:$E$80,4,FALSE)*C7),"./."),"")</f>
        <v>./.</v>
      </c>
      <c r="M7" s="156">
        <f t="shared" si="0"/>
        <v>3253.44</v>
      </c>
      <c r="N7" s="155">
        <f>IF(H7&lt;&gt;"",(VLOOKUP(D7,Datenquelle!$A$74:$E$80,5,FALSE)*H7),"")</f>
        <v>2673.2584000000002</v>
      </c>
      <c r="O7" s="156">
        <f t="shared" si="1"/>
        <v>41714.538399999998</v>
      </c>
      <c r="P7" s="155">
        <f>IF(H7&lt;&gt;"",((H7*3/13)/'1) Dateneingabe'!C13),"")</f>
        <v>18.393136094674556</v>
      </c>
      <c r="Q7" s="156">
        <f>IF(O7&lt;&gt;"",(((O7/12)*3/13)/'1) Dateneingabe'!C13),"")</f>
        <v>20.569299013806706</v>
      </c>
      <c r="R7" s="157">
        <f t="shared" si="2"/>
        <v>20.569299013806706</v>
      </c>
    </row>
    <row r="8" spans="1:18" x14ac:dyDescent="0.35">
      <c r="A8" s="141">
        <v>4</v>
      </c>
      <c r="B8" s="151" t="str">
        <f>IF('1) Dateneingabe'!B14&lt;&gt;"",'1) Dateneingabe'!B14,"")</f>
        <v/>
      </c>
      <c r="C8" s="152">
        <f>IF('1) Dateneingabe'!C14&lt;&gt;"",('1) Dateneingabe'!C14/Datenquelle!$B$36),"")</f>
        <v>1</v>
      </c>
      <c r="D8" s="153" t="str">
        <f>IF('1) Dateneingabe'!D14&lt;&gt;"",VLOOKUP('1) Dateneingabe'!D14,Datenquelle!$A$1:$C$9,2,FALSE),"")</f>
        <v>P9</v>
      </c>
      <c r="E8" s="220">
        <f>IF('1) Dateneingabe'!D14&lt;&gt;"",VLOOKUP('1) Dateneingabe'!D14,Datenquelle!$A$1:$G$9,5,FALSE),"")</f>
        <v>8</v>
      </c>
      <c r="F8" s="220" t="str">
        <f>IF('1) Dateneingabe'!L14&lt;&gt;"",'1) Dateneingabe'!L14,"")</f>
        <v>c) Pflegefachkraft (mit dreijähriger Ausbildung)</v>
      </c>
      <c r="G8" s="153">
        <f>IF('1) Dateneingabe'!E14&lt;&gt;"",VLOOKUP('1) Dateneingabe'!E14,Datenquelle!$A$13:$P$33,E8,FALSE),"")</f>
        <v>3</v>
      </c>
      <c r="H8" s="154">
        <f>IF(D8&lt;&gt;"",(C8*VLOOKUP(D8,Datenquelle!$A$83:$G$89,(G8+1),FALSE)),"")</f>
        <v>3545.85</v>
      </c>
      <c r="I8" s="155" t="str">
        <f>IF(B8&lt;&gt;"",VLOOKUP('1) Dateneingabe'!G14,Datenquelle!$A$39:$D$40,2,FALSE),"")</f>
        <v/>
      </c>
      <c r="J8" s="155">
        <f>IF(D8&lt;&gt;"",(VLOOKUP(D8,Datenquelle!$A$74:$E$80,2,FALSE)*C8),"")</f>
        <v>120</v>
      </c>
      <c r="K8" s="155">
        <f>IF(D8&lt;&gt;"",(VLOOKUP(D8,Datenquelle!$A$74:$E$80,3,FALSE)*C8),"")</f>
        <v>25</v>
      </c>
      <c r="L8" s="154" t="str">
        <f>IF(D8&lt;&gt;"",IF('1) Dateneingabe'!$D$3="ambulanter Pflegedienst",(VLOOKUP(D8,Datenquelle!$A$74:$E$80,4,FALSE)*C8),"./."),"")</f>
        <v>./.</v>
      </c>
      <c r="M8" s="156">
        <f t="shared" si="0"/>
        <v>3690.85</v>
      </c>
      <c r="N8" s="155">
        <f>IF(H8&lt;&gt;"",(VLOOKUP(D8,Datenquelle!$A$74:$E$80,5,FALSE)*H8),"")</f>
        <v>2694.846</v>
      </c>
      <c r="O8" s="156">
        <f t="shared" si="1"/>
        <v>46985.045999999995</v>
      </c>
      <c r="P8" s="155">
        <f>IF(H8&lt;&gt;"",((H8*3/13)/'1) Dateneingabe'!C14),"")</f>
        <v>20.981360946745561</v>
      </c>
      <c r="Q8" s="156">
        <f>IF(O8&lt;&gt;"",(((O8/12)*3/13)/'1) Dateneingabe'!C14),"")</f>
        <v>23.168168639053249</v>
      </c>
      <c r="R8" s="157">
        <f t="shared" si="2"/>
        <v>23.168168639053249</v>
      </c>
    </row>
    <row r="9" spans="1:18" x14ac:dyDescent="0.35">
      <c r="A9" s="141">
        <v>5</v>
      </c>
      <c r="B9" s="151" t="str">
        <f>IF('1) Dateneingabe'!B15&lt;&gt;"",'1) Dateneingabe'!B15,"")</f>
        <v/>
      </c>
      <c r="C9" s="152" t="str">
        <f>IF('1) Dateneingabe'!C15&lt;&gt;"",('1) Dateneingabe'!C15/Datenquelle!$B$36),"")</f>
        <v/>
      </c>
      <c r="D9" s="153" t="str">
        <f>IF('1) Dateneingabe'!D15&lt;&gt;"",VLOOKUP('1) Dateneingabe'!D15,Datenquelle!$A$1:$C$9,2,FALSE),"")</f>
        <v/>
      </c>
      <c r="E9" s="220" t="str">
        <f>IF('1) Dateneingabe'!D15&lt;&gt;"",VLOOKUP('1) Dateneingabe'!D15,Datenquelle!$A$1:$G$9,5,FALSE),"")</f>
        <v/>
      </c>
      <c r="F9" s="220" t="str">
        <f>IF('1) Dateneingabe'!L15&lt;&gt;"",'1) Dateneingabe'!L15,"")</f>
        <v/>
      </c>
      <c r="G9" s="153" t="str">
        <f>IF('1) Dateneingabe'!E15&lt;&gt;"",VLOOKUP('1) Dateneingabe'!E15,Datenquelle!$A$13:$P$33,E9,FALSE),"")</f>
        <v/>
      </c>
      <c r="H9" s="154" t="str">
        <f>IF(D9&lt;&gt;"",(C9*VLOOKUP(D9,Datenquelle!$A$83:$G$89,(G9+1),FALSE)),"")</f>
        <v/>
      </c>
      <c r="I9" s="155" t="str">
        <f>IF(B9&lt;&gt;"",VLOOKUP('1) Dateneingabe'!G15,Datenquelle!$A$39:$D$40,2,FALSE),"")</f>
        <v/>
      </c>
      <c r="J9" s="155" t="str">
        <f>IF(D9&lt;&gt;"",(VLOOKUP(D9,Datenquelle!$A$74:$E$80,2,FALSE)*C9),"")</f>
        <v/>
      </c>
      <c r="K9" s="155" t="str">
        <f>IF(D9&lt;&gt;"",(VLOOKUP(D9,Datenquelle!$A$74:$E$80,3,FALSE)*C9),"")</f>
        <v/>
      </c>
      <c r="L9" s="154" t="str">
        <f>IF(D9&lt;&gt;"",IF('1) Dateneingabe'!$D$3="ambulanter Pflegedienst",(VLOOKUP(D9,Datenquelle!$A$74:$E$80,4,FALSE)*C9),"./."),"")</f>
        <v/>
      </c>
      <c r="M9" s="156" t="str">
        <f t="shared" si="0"/>
        <v/>
      </c>
      <c r="N9" s="155" t="str">
        <f>IF(H9&lt;&gt;"",(VLOOKUP(D9,Datenquelle!$A$74:$E$80,5,FALSE)*H9),"")</f>
        <v/>
      </c>
      <c r="O9" s="156" t="str">
        <f t="shared" si="1"/>
        <v/>
      </c>
      <c r="P9" s="155" t="str">
        <f>IF(H9&lt;&gt;"",((H9*3/13)/'1) Dateneingabe'!C15),"")</f>
        <v/>
      </c>
      <c r="Q9" s="156" t="str">
        <f>IF(O9&lt;&gt;"",(((O9/12)*3/13)/'1) Dateneingabe'!C15),"")</f>
        <v/>
      </c>
      <c r="R9" s="157" t="str">
        <f t="shared" si="2"/>
        <v/>
      </c>
    </row>
    <row r="10" spans="1:18" x14ac:dyDescent="0.35">
      <c r="A10" s="141">
        <v>6</v>
      </c>
      <c r="B10" s="151" t="str">
        <f>IF('1) Dateneingabe'!B16&lt;&gt;"",'1) Dateneingabe'!B16,"")</f>
        <v/>
      </c>
      <c r="C10" s="152" t="str">
        <f>IF('1) Dateneingabe'!C16&lt;&gt;"",('1) Dateneingabe'!C16/Datenquelle!$B$36),"")</f>
        <v/>
      </c>
      <c r="D10" s="153" t="str">
        <f>IF('1) Dateneingabe'!D16&lt;&gt;"",VLOOKUP('1) Dateneingabe'!D16,Datenquelle!$A$1:$C$9,2,FALSE),"")</f>
        <v/>
      </c>
      <c r="E10" s="220" t="str">
        <f>IF('1) Dateneingabe'!D16&lt;&gt;"",VLOOKUP('1) Dateneingabe'!D16,Datenquelle!$A$1:$G$9,5,FALSE),"")</f>
        <v/>
      </c>
      <c r="F10" s="220" t="str">
        <f>IF('1) Dateneingabe'!L16&lt;&gt;"",'1) Dateneingabe'!L16,"")</f>
        <v/>
      </c>
      <c r="G10" s="153" t="str">
        <f>IF('1) Dateneingabe'!E16&lt;&gt;"",VLOOKUP('1) Dateneingabe'!E16,Datenquelle!$A$13:$P$33,E10,FALSE),"")</f>
        <v/>
      </c>
      <c r="H10" s="154" t="str">
        <f>IF(D10&lt;&gt;"",(C10*VLOOKUP(D10,Datenquelle!$A$83:$G$89,(G10+1),FALSE)),"")</f>
        <v/>
      </c>
      <c r="I10" s="155" t="str">
        <f>IF(B10&lt;&gt;"",VLOOKUP('1) Dateneingabe'!G16,Datenquelle!$A$39:$D$40,2,FALSE),"")</f>
        <v/>
      </c>
      <c r="J10" s="155" t="str">
        <f>IF(D10&lt;&gt;"",(VLOOKUP(D10,Datenquelle!$A$74:$E$80,2,FALSE)*C10),"")</f>
        <v/>
      </c>
      <c r="K10" s="155" t="str">
        <f>IF(D10&lt;&gt;"",(VLOOKUP(D10,Datenquelle!$A$74:$E$80,3,FALSE)*C10),"")</f>
        <v/>
      </c>
      <c r="L10" s="154" t="str">
        <f>IF(D10&lt;&gt;"",IF('1) Dateneingabe'!$D$3="ambulanter Pflegedienst",(VLOOKUP(D10,Datenquelle!$A$74:$E$80,4,FALSE)*C10),"./."),"")</f>
        <v/>
      </c>
      <c r="M10" s="156" t="str">
        <f t="shared" si="0"/>
        <v/>
      </c>
      <c r="N10" s="155" t="str">
        <f>IF(H10&lt;&gt;"",(VLOOKUP(D10,Datenquelle!$A$74:$E$80,5,FALSE)*H10),"")</f>
        <v/>
      </c>
      <c r="O10" s="156" t="str">
        <f t="shared" si="1"/>
        <v/>
      </c>
      <c r="P10" s="155" t="str">
        <f>IF(H10&lt;&gt;"",((H10*3/13)/'1) Dateneingabe'!C16),"")</f>
        <v/>
      </c>
      <c r="Q10" s="156" t="str">
        <f>IF(O10&lt;&gt;"",(((O10/12)*3/13)/'1) Dateneingabe'!C16),"")</f>
        <v/>
      </c>
      <c r="R10" s="157" t="str">
        <f t="shared" si="2"/>
        <v/>
      </c>
    </row>
    <row r="11" spans="1:18" x14ac:dyDescent="0.35">
      <c r="A11" s="141">
        <v>7</v>
      </c>
      <c r="B11" s="151" t="str">
        <f>IF('1) Dateneingabe'!B17&lt;&gt;"",'1) Dateneingabe'!B17,"")</f>
        <v/>
      </c>
      <c r="C11" s="152" t="str">
        <f>IF('1) Dateneingabe'!C17&lt;&gt;"",('1) Dateneingabe'!C17/Datenquelle!$B$36),"")</f>
        <v/>
      </c>
      <c r="D11" s="153" t="str">
        <f>IF('1) Dateneingabe'!D17&lt;&gt;"",VLOOKUP('1) Dateneingabe'!D17,Datenquelle!$A$1:$C$9,2,FALSE),"")</f>
        <v/>
      </c>
      <c r="E11" s="220" t="str">
        <f>IF('1) Dateneingabe'!D17&lt;&gt;"",VLOOKUP('1) Dateneingabe'!D17,Datenquelle!$A$1:$G$9,5,FALSE),"")</f>
        <v/>
      </c>
      <c r="F11" s="220" t="str">
        <f>IF('1) Dateneingabe'!L17&lt;&gt;"",'1) Dateneingabe'!L17,"")</f>
        <v/>
      </c>
      <c r="G11" s="153" t="str">
        <f>IF('1) Dateneingabe'!E17&lt;&gt;"",VLOOKUP('1) Dateneingabe'!E17,Datenquelle!$A$13:$P$33,E11,FALSE),"")</f>
        <v/>
      </c>
      <c r="H11" s="154" t="str">
        <f>IF(D11&lt;&gt;"",(C11*VLOOKUP(D11,Datenquelle!$A$83:$G$89,(G11+1),FALSE)),"")</f>
        <v/>
      </c>
      <c r="I11" s="155" t="str">
        <f>IF(B11&lt;&gt;"",VLOOKUP('1) Dateneingabe'!G17,Datenquelle!$A$39:$D$40,2,FALSE),"")</f>
        <v/>
      </c>
      <c r="J11" s="155" t="str">
        <f>IF(D11&lt;&gt;"",(VLOOKUP(D11,Datenquelle!$A$74:$E$80,2,FALSE)*C11),"")</f>
        <v/>
      </c>
      <c r="K11" s="155" t="str">
        <f>IF(D11&lt;&gt;"",(VLOOKUP(D11,Datenquelle!$A$74:$E$80,3,FALSE)*C11),"")</f>
        <v/>
      </c>
      <c r="L11" s="154" t="str">
        <f>IF(D11&lt;&gt;"",IF('1) Dateneingabe'!$D$3="ambulanter Pflegedienst",(VLOOKUP(D11,Datenquelle!$A$74:$E$80,4,FALSE)*C11),"./."),"")</f>
        <v/>
      </c>
      <c r="M11" s="156" t="str">
        <f t="shared" si="0"/>
        <v/>
      </c>
      <c r="N11" s="155" t="str">
        <f>IF(H11&lt;&gt;"",(VLOOKUP(D11,Datenquelle!$A$74:$E$80,5,FALSE)*H11),"")</f>
        <v/>
      </c>
      <c r="O11" s="156" t="str">
        <f t="shared" si="1"/>
        <v/>
      </c>
      <c r="P11" s="155" t="str">
        <f>IF(H11&lt;&gt;"",((H11*3/13)/'1) Dateneingabe'!C17),"")</f>
        <v/>
      </c>
      <c r="Q11" s="156" t="str">
        <f>IF(O11&lt;&gt;"",(((O11/12)*3/13)/'1) Dateneingabe'!C17),"")</f>
        <v/>
      </c>
      <c r="R11" s="157" t="str">
        <f t="shared" si="2"/>
        <v/>
      </c>
    </row>
    <row r="12" spans="1:18" x14ac:dyDescent="0.35">
      <c r="A12" s="141">
        <v>8</v>
      </c>
      <c r="B12" s="151" t="str">
        <f>IF('1) Dateneingabe'!B18&lt;&gt;"",'1) Dateneingabe'!B18,"")</f>
        <v/>
      </c>
      <c r="C12" s="152" t="str">
        <f>IF('1) Dateneingabe'!C18&lt;&gt;"",('1) Dateneingabe'!C18/Datenquelle!$B$36),"")</f>
        <v/>
      </c>
      <c r="D12" s="153" t="str">
        <f>IF('1) Dateneingabe'!D18&lt;&gt;"",VLOOKUP('1) Dateneingabe'!D18,Datenquelle!$A$1:$C$9,2,FALSE),"")</f>
        <v/>
      </c>
      <c r="E12" s="220" t="str">
        <f>IF('1) Dateneingabe'!D18&lt;&gt;"",VLOOKUP('1) Dateneingabe'!D18,Datenquelle!$A$1:$G$9,5,FALSE),"")</f>
        <v/>
      </c>
      <c r="F12" s="220" t="str">
        <f>IF('1) Dateneingabe'!L18&lt;&gt;"",'1) Dateneingabe'!L18,"")</f>
        <v/>
      </c>
      <c r="G12" s="153" t="str">
        <f>IF('1) Dateneingabe'!E18&lt;&gt;"",VLOOKUP('1) Dateneingabe'!E18,Datenquelle!$A$13:$P$33,E12,FALSE),"")</f>
        <v/>
      </c>
      <c r="H12" s="154" t="str">
        <f>IF(D12&lt;&gt;"",(C12*VLOOKUP(D12,Datenquelle!$A$83:$G$89,(G12+1),FALSE)),"")</f>
        <v/>
      </c>
      <c r="I12" s="155" t="str">
        <f>IF(B12&lt;&gt;"",VLOOKUP('1) Dateneingabe'!G18,Datenquelle!$A$39:$D$40,2,FALSE),"")</f>
        <v/>
      </c>
      <c r="J12" s="155" t="str">
        <f>IF(D12&lt;&gt;"",(VLOOKUP(D12,Datenquelle!$A$74:$E$80,2,FALSE)*C12),"")</f>
        <v/>
      </c>
      <c r="K12" s="155" t="str">
        <f>IF(D12&lt;&gt;"",(VLOOKUP(D12,Datenquelle!$A$74:$E$80,3,FALSE)*C12),"")</f>
        <v/>
      </c>
      <c r="L12" s="154" t="str">
        <f>IF(D12&lt;&gt;"",IF('1) Dateneingabe'!$D$3="ambulanter Pflegedienst",(VLOOKUP(D12,Datenquelle!$A$74:$E$80,4,FALSE)*C12),"./."),"")</f>
        <v/>
      </c>
      <c r="M12" s="156" t="str">
        <f t="shared" si="0"/>
        <v/>
      </c>
      <c r="N12" s="155" t="str">
        <f>IF(H12&lt;&gt;"",(VLOOKUP(D12,Datenquelle!$A$74:$E$80,5,FALSE)*H12),"")</f>
        <v/>
      </c>
      <c r="O12" s="156" t="str">
        <f t="shared" si="1"/>
        <v/>
      </c>
      <c r="P12" s="155" t="str">
        <f>IF(H12&lt;&gt;"",((H12*3/13)/'1) Dateneingabe'!C18),"")</f>
        <v/>
      </c>
      <c r="Q12" s="156" t="str">
        <f>IF(O12&lt;&gt;"",(((O12/12)*3/13)/'1) Dateneingabe'!C18),"")</f>
        <v/>
      </c>
      <c r="R12" s="157" t="str">
        <f t="shared" si="2"/>
        <v/>
      </c>
    </row>
    <row r="13" spans="1:18" x14ac:dyDescent="0.35">
      <c r="A13" s="141">
        <v>9</v>
      </c>
      <c r="B13" s="151" t="str">
        <f>IF('1) Dateneingabe'!B19&lt;&gt;"",'1) Dateneingabe'!B19,"")</f>
        <v/>
      </c>
      <c r="C13" s="152" t="str">
        <f>IF('1) Dateneingabe'!C19&lt;&gt;"",('1) Dateneingabe'!C19/Datenquelle!$B$36),"")</f>
        <v/>
      </c>
      <c r="D13" s="153" t="str">
        <f>IF('1) Dateneingabe'!D19&lt;&gt;"",VLOOKUP('1) Dateneingabe'!D19,Datenquelle!$A$1:$C$9,2,FALSE),"")</f>
        <v/>
      </c>
      <c r="E13" s="220" t="str">
        <f>IF('1) Dateneingabe'!D19&lt;&gt;"",VLOOKUP('1) Dateneingabe'!D19,Datenquelle!$A$1:$G$9,5,FALSE),"")</f>
        <v/>
      </c>
      <c r="F13" s="220" t="str">
        <f>IF('1) Dateneingabe'!L19&lt;&gt;"",'1) Dateneingabe'!L19,"")</f>
        <v/>
      </c>
      <c r="G13" s="153" t="str">
        <f>IF('1) Dateneingabe'!E19&lt;&gt;"",VLOOKUP('1) Dateneingabe'!E19,Datenquelle!$A$13:$P$33,E13,FALSE),"")</f>
        <v/>
      </c>
      <c r="H13" s="154" t="str">
        <f>IF(D13&lt;&gt;"",(C13*VLOOKUP(D13,Datenquelle!$A$83:$G$89,(G13+1),FALSE)),"")</f>
        <v/>
      </c>
      <c r="I13" s="155" t="str">
        <f>IF(B13&lt;&gt;"",VLOOKUP('1) Dateneingabe'!G19,Datenquelle!$A$39:$D$40,2,FALSE),"")</f>
        <v/>
      </c>
      <c r="J13" s="155" t="str">
        <f>IF(D13&lt;&gt;"",(VLOOKUP(D13,Datenquelle!$A$74:$E$80,2,FALSE)*C13),"")</f>
        <v/>
      </c>
      <c r="K13" s="155" t="str">
        <f>IF(D13&lt;&gt;"",(VLOOKUP(D13,Datenquelle!$A$74:$E$80,3,FALSE)*C13),"")</f>
        <v/>
      </c>
      <c r="L13" s="154" t="str">
        <f>IF(D13&lt;&gt;"",IF('1) Dateneingabe'!$D$3="ambulanter Pflegedienst",(VLOOKUP(D13,Datenquelle!$A$74:$E$80,4,FALSE)*C13),"./."),"")</f>
        <v/>
      </c>
      <c r="M13" s="156" t="str">
        <f t="shared" si="0"/>
        <v/>
      </c>
      <c r="N13" s="155" t="str">
        <f>IF(H13&lt;&gt;"",(VLOOKUP(D13,Datenquelle!$A$74:$E$80,5,FALSE)*H13),"")</f>
        <v/>
      </c>
      <c r="O13" s="156" t="str">
        <f t="shared" si="1"/>
        <v/>
      </c>
      <c r="P13" s="155" t="str">
        <f>IF(H13&lt;&gt;"",((H13*3/13)/'1) Dateneingabe'!C19),"")</f>
        <v/>
      </c>
      <c r="Q13" s="156" t="str">
        <f>IF(O13&lt;&gt;"",(((O13/12)*3/13)/'1) Dateneingabe'!C19),"")</f>
        <v/>
      </c>
      <c r="R13" s="157" t="str">
        <f t="shared" si="2"/>
        <v/>
      </c>
    </row>
    <row r="14" spans="1:18" x14ac:dyDescent="0.35">
      <c r="A14" s="141">
        <v>10</v>
      </c>
      <c r="B14" s="151" t="str">
        <f>IF('1) Dateneingabe'!B20&lt;&gt;"",'1) Dateneingabe'!B20,"")</f>
        <v/>
      </c>
      <c r="C14" s="152" t="str">
        <f>IF('1) Dateneingabe'!C20&lt;&gt;"",('1) Dateneingabe'!C20/Datenquelle!$B$36),"")</f>
        <v/>
      </c>
      <c r="D14" s="153" t="str">
        <f>IF('1) Dateneingabe'!D20&lt;&gt;"",VLOOKUP('1) Dateneingabe'!D20,Datenquelle!$A$1:$C$9,2,FALSE),"")</f>
        <v/>
      </c>
      <c r="E14" s="220" t="str">
        <f>IF('1) Dateneingabe'!D20&lt;&gt;"",VLOOKUP('1) Dateneingabe'!D20,Datenquelle!$A$1:$G$9,5,FALSE),"")</f>
        <v/>
      </c>
      <c r="F14" s="220" t="str">
        <f>IF('1) Dateneingabe'!L20&lt;&gt;"",'1) Dateneingabe'!L20,"")</f>
        <v/>
      </c>
      <c r="G14" s="153" t="str">
        <f>IF('1) Dateneingabe'!E20&lt;&gt;"",VLOOKUP('1) Dateneingabe'!E20,Datenquelle!$A$13:$P$33,E14,FALSE),"")</f>
        <v/>
      </c>
      <c r="H14" s="154" t="str">
        <f>IF(D14&lt;&gt;"",(C14*VLOOKUP(D14,Datenquelle!$A$83:$G$89,(G14+1),FALSE)),"")</f>
        <v/>
      </c>
      <c r="I14" s="155" t="str">
        <f>IF(B14&lt;&gt;"",VLOOKUP('1) Dateneingabe'!G20,Datenquelle!$A$39:$D$40,2,FALSE),"")</f>
        <v/>
      </c>
      <c r="J14" s="155" t="str">
        <f>IF(D14&lt;&gt;"",(VLOOKUP(D14,Datenquelle!$A$74:$E$80,2,FALSE)*C14),"")</f>
        <v/>
      </c>
      <c r="K14" s="155" t="str">
        <f>IF(D14&lt;&gt;"",(VLOOKUP(D14,Datenquelle!$A$74:$E$80,3,FALSE)*C14),"")</f>
        <v/>
      </c>
      <c r="L14" s="154" t="str">
        <f>IF(D14&lt;&gt;"",IF('1) Dateneingabe'!$D$3="ambulanter Pflegedienst",(VLOOKUP(D14,Datenquelle!$A$74:$E$80,4,FALSE)*C14),"./."),"")</f>
        <v/>
      </c>
      <c r="M14" s="156" t="str">
        <f t="shared" si="0"/>
        <v/>
      </c>
      <c r="N14" s="155" t="str">
        <f>IF(H14&lt;&gt;"",(VLOOKUP(D14,Datenquelle!$A$74:$E$80,5,FALSE)*H14),"")</f>
        <v/>
      </c>
      <c r="O14" s="156" t="str">
        <f t="shared" si="1"/>
        <v/>
      </c>
      <c r="P14" s="155" t="str">
        <f>IF(H14&lt;&gt;"",((H14*3/13)/'1) Dateneingabe'!C20),"")</f>
        <v/>
      </c>
      <c r="Q14" s="156" t="str">
        <f>IF(O14&lt;&gt;"",(((O14/12)*3/13)/'1) Dateneingabe'!C20),"")</f>
        <v/>
      </c>
      <c r="R14" s="157" t="str">
        <f t="shared" si="2"/>
        <v/>
      </c>
    </row>
    <row r="15" spans="1:18" x14ac:dyDescent="0.35">
      <c r="A15" s="141">
        <v>11</v>
      </c>
      <c r="B15" s="151" t="str">
        <f>IF('1) Dateneingabe'!B21&lt;&gt;"",'1) Dateneingabe'!B21,"")</f>
        <v/>
      </c>
      <c r="C15" s="152" t="str">
        <f>IF('1) Dateneingabe'!C21&lt;&gt;"",('1) Dateneingabe'!C21/Datenquelle!$B$36),"")</f>
        <v/>
      </c>
      <c r="D15" s="153" t="str">
        <f>IF('1) Dateneingabe'!D21&lt;&gt;"",VLOOKUP('1) Dateneingabe'!D21,Datenquelle!$A$1:$C$9,2,FALSE),"")</f>
        <v/>
      </c>
      <c r="E15" s="220" t="str">
        <f>IF('1) Dateneingabe'!D21&lt;&gt;"",VLOOKUP('1) Dateneingabe'!D21,Datenquelle!$A$1:$G$9,5,FALSE),"")</f>
        <v/>
      </c>
      <c r="F15" s="220" t="str">
        <f>IF('1) Dateneingabe'!L21&lt;&gt;"",'1) Dateneingabe'!L21,"")</f>
        <v/>
      </c>
      <c r="G15" s="153" t="str">
        <f>IF('1) Dateneingabe'!E21&lt;&gt;"",VLOOKUP('1) Dateneingabe'!E21,Datenquelle!$A$13:$P$33,E15,FALSE),"")</f>
        <v/>
      </c>
      <c r="H15" s="154" t="str">
        <f>IF(D15&lt;&gt;"",(C15*VLOOKUP(D15,Datenquelle!$A$83:$G$89,(G15+1),FALSE)),"")</f>
        <v/>
      </c>
      <c r="I15" s="155" t="str">
        <f>IF(B15&lt;&gt;"",VLOOKUP('1) Dateneingabe'!G21,Datenquelle!$A$39:$D$40,2,FALSE),"")</f>
        <v/>
      </c>
      <c r="J15" s="155" t="str">
        <f>IF(D15&lt;&gt;"",(VLOOKUP(D15,Datenquelle!$A$74:$E$80,2,FALSE)*C15),"")</f>
        <v/>
      </c>
      <c r="K15" s="155" t="str">
        <f>IF(D15&lt;&gt;"",(VLOOKUP(D15,Datenquelle!$A$74:$E$80,3,FALSE)*C15),"")</f>
        <v/>
      </c>
      <c r="L15" s="154" t="str">
        <f>IF(D15&lt;&gt;"",IF('1) Dateneingabe'!$D$3="ambulanter Pflegedienst",(VLOOKUP(D15,Datenquelle!$A$74:$E$80,4,FALSE)*C15),"./."),"")</f>
        <v/>
      </c>
      <c r="M15" s="156" t="str">
        <f t="shared" si="0"/>
        <v/>
      </c>
      <c r="N15" s="155" t="str">
        <f>IF(H15&lt;&gt;"",(VLOOKUP(D15,Datenquelle!$A$74:$E$80,5,FALSE)*H15),"")</f>
        <v/>
      </c>
      <c r="O15" s="156" t="str">
        <f t="shared" si="1"/>
        <v/>
      </c>
      <c r="P15" s="155" t="str">
        <f>IF(H15&lt;&gt;"",((H15*3/13)/'1) Dateneingabe'!C21),"")</f>
        <v/>
      </c>
      <c r="Q15" s="156" t="str">
        <f>IF(O15&lt;&gt;"",(((O15/12)*3/13)/'1) Dateneingabe'!C21),"")</f>
        <v/>
      </c>
      <c r="R15" s="157" t="str">
        <f t="shared" si="2"/>
        <v/>
      </c>
    </row>
    <row r="16" spans="1:18" x14ac:dyDescent="0.35">
      <c r="A16" s="141">
        <v>12</v>
      </c>
      <c r="B16" s="151" t="str">
        <f>IF('1) Dateneingabe'!B22&lt;&gt;"",'1) Dateneingabe'!B22,"")</f>
        <v/>
      </c>
      <c r="C16" s="152" t="str">
        <f>IF('1) Dateneingabe'!C22&lt;&gt;"",('1) Dateneingabe'!C22/Datenquelle!$B$36),"")</f>
        <v/>
      </c>
      <c r="D16" s="153" t="str">
        <f>IF('1) Dateneingabe'!D22&lt;&gt;"",VLOOKUP('1) Dateneingabe'!D22,Datenquelle!$A$1:$C$9,2,FALSE),"")</f>
        <v/>
      </c>
      <c r="E16" s="220" t="str">
        <f>IF('1) Dateneingabe'!D22&lt;&gt;"",VLOOKUP('1) Dateneingabe'!D22,Datenquelle!$A$1:$G$9,5,FALSE),"")</f>
        <v/>
      </c>
      <c r="F16" s="220" t="str">
        <f>IF('1) Dateneingabe'!L22&lt;&gt;"",'1) Dateneingabe'!L22,"")</f>
        <v/>
      </c>
      <c r="G16" s="153" t="str">
        <f>IF('1) Dateneingabe'!E22&lt;&gt;"",VLOOKUP('1) Dateneingabe'!E22,Datenquelle!$A$13:$P$33,E16,FALSE),"")</f>
        <v/>
      </c>
      <c r="H16" s="154" t="str">
        <f>IF(D16&lt;&gt;"",(C16*VLOOKUP(D16,Datenquelle!$A$83:$G$89,(G16+1),FALSE)),"")</f>
        <v/>
      </c>
      <c r="I16" s="155" t="str">
        <f>IF(B16&lt;&gt;"",VLOOKUP('1) Dateneingabe'!G22,Datenquelle!$A$39:$D$40,2,FALSE),"")</f>
        <v/>
      </c>
      <c r="J16" s="155" t="str">
        <f>IF(D16&lt;&gt;"",(VLOOKUP(D16,Datenquelle!$A$74:$E$80,2,FALSE)*C16),"")</f>
        <v/>
      </c>
      <c r="K16" s="155" t="str">
        <f>IF(D16&lt;&gt;"",(VLOOKUP(D16,Datenquelle!$A$74:$E$80,3,FALSE)*C16),"")</f>
        <v/>
      </c>
      <c r="L16" s="154" t="str">
        <f>IF(D16&lt;&gt;"",IF('1) Dateneingabe'!$D$3="ambulanter Pflegedienst",(VLOOKUP(D16,Datenquelle!$A$74:$E$80,4,FALSE)*C16),"./."),"")</f>
        <v/>
      </c>
      <c r="M16" s="156" t="str">
        <f t="shared" si="0"/>
        <v/>
      </c>
      <c r="N16" s="155" t="str">
        <f>IF(H16&lt;&gt;"",(VLOOKUP(D16,Datenquelle!$A$74:$E$80,5,FALSE)*H16),"")</f>
        <v/>
      </c>
      <c r="O16" s="156" t="str">
        <f t="shared" si="1"/>
        <v/>
      </c>
      <c r="P16" s="155" t="str">
        <f>IF(H16&lt;&gt;"",((H16*3/13)/'1) Dateneingabe'!C22),"")</f>
        <v/>
      </c>
      <c r="Q16" s="156" t="str">
        <f>IF(O16&lt;&gt;"",(((O16/12)*3/13)/'1) Dateneingabe'!C22),"")</f>
        <v/>
      </c>
      <c r="R16" s="157" t="str">
        <f t="shared" si="2"/>
        <v/>
      </c>
    </row>
    <row r="17" spans="1:18" x14ac:dyDescent="0.35">
      <c r="A17" s="141">
        <v>13</v>
      </c>
      <c r="B17" s="151" t="str">
        <f>IF('1) Dateneingabe'!B23&lt;&gt;"",'1) Dateneingabe'!B23,"")</f>
        <v/>
      </c>
      <c r="C17" s="152" t="str">
        <f>IF('1) Dateneingabe'!C23&lt;&gt;"",('1) Dateneingabe'!C23/Datenquelle!$B$36),"")</f>
        <v/>
      </c>
      <c r="D17" s="153" t="str">
        <f>IF('1) Dateneingabe'!D23&lt;&gt;"",VLOOKUP('1) Dateneingabe'!D23,Datenquelle!$A$1:$C$9,2,FALSE),"")</f>
        <v/>
      </c>
      <c r="E17" s="220" t="str">
        <f>IF('1) Dateneingabe'!D23&lt;&gt;"",VLOOKUP('1) Dateneingabe'!D23,Datenquelle!$A$1:$G$9,5,FALSE),"")</f>
        <v/>
      </c>
      <c r="F17" s="220" t="str">
        <f>IF('1) Dateneingabe'!L23&lt;&gt;"",'1) Dateneingabe'!L23,"")</f>
        <v/>
      </c>
      <c r="G17" s="153" t="str">
        <f>IF('1) Dateneingabe'!E23&lt;&gt;"",VLOOKUP('1) Dateneingabe'!E23,Datenquelle!$A$13:$P$33,E17,FALSE),"")</f>
        <v/>
      </c>
      <c r="H17" s="154" t="str">
        <f>IF(D17&lt;&gt;"",(C17*VLOOKUP(D17,Datenquelle!$A$83:$G$89,(G17+1),FALSE)),"")</f>
        <v/>
      </c>
      <c r="I17" s="155" t="str">
        <f>IF(B17&lt;&gt;"",VLOOKUP('1) Dateneingabe'!G23,Datenquelle!$A$39:$D$40,2,FALSE),"")</f>
        <v/>
      </c>
      <c r="J17" s="155" t="str">
        <f>IF(D17&lt;&gt;"",(VLOOKUP(D17,Datenquelle!$A$74:$E$80,2,FALSE)*C17),"")</f>
        <v/>
      </c>
      <c r="K17" s="155" t="str">
        <f>IF(D17&lt;&gt;"",(VLOOKUP(D17,Datenquelle!$A$74:$E$80,3,FALSE)*C17),"")</f>
        <v/>
      </c>
      <c r="L17" s="154" t="str">
        <f>IF(D17&lt;&gt;"",IF('1) Dateneingabe'!$D$3="ambulanter Pflegedienst",(VLOOKUP(D17,Datenquelle!$A$74:$E$80,4,FALSE)*C17),"./."),"")</f>
        <v/>
      </c>
      <c r="M17" s="156" t="str">
        <f t="shared" si="0"/>
        <v/>
      </c>
      <c r="N17" s="155" t="str">
        <f>IF(H17&lt;&gt;"",(VLOOKUP(D17,Datenquelle!$A$74:$E$80,5,FALSE)*H17),"")</f>
        <v/>
      </c>
      <c r="O17" s="156" t="str">
        <f t="shared" si="1"/>
        <v/>
      </c>
      <c r="P17" s="155" t="str">
        <f>IF(H17&lt;&gt;"",((H17*3/13)/'1) Dateneingabe'!C23),"")</f>
        <v/>
      </c>
      <c r="Q17" s="156" t="str">
        <f>IF(O17&lt;&gt;"",(((O17/12)*3/13)/'1) Dateneingabe'!C23),"")</f>
        <v/>
      </c>
      <c r="R17" s="157" t="str">
        <f t="shared" si="2"/>
        <v/>
      </c>
    </row>
    <row r="18" spans="1:18" x14ac:dyDescent="0.35">
      <c r="A18" s="141">
        <v>14</v>
      </c>
      <c r="B18" s="151" t="str">
        <f>IF('1) Dateneingabe'!B24&lt;&gt;"",'1) Dateneingabe'!B24,"")</f>
        <v/>
      </c>
      <c r="C18" s="152" t="str">
        <f>IF('1) Dateneingabe'!C24&lt;&gt;"",('1) Dateneingabe'!C24/Datenquelle!$B$36),"")</f>
        <v/>
      </c>
      <c r="D18" s="153" t="str">
        <f>IF('1) Dateneingabe'!D24&lt;&gt;"",VLOOKUP('1) Dateneingabe'!D24,Datenquelle!$A$1:$C$9,2,FALSE),"")</f>
        <v/>
      </c>
      <c r="E18" s="220" t="str">
        <f>IF('1) Dateneingabe'!D24&lt;&gt;"",VLOOKUP('1) Dateneingabe'!D24,Datenquelle!$A$1:$G$9,5,FALSE),"")</f>
        <v/>
      </c>
      <c r="F18" s="220" t="str">
        <f>IF('1) Dateneingabe'!L24&lt;&gt;"",'1) Dateneingabe'!L24,"")</f>
        <v/>
      </c>
      <c r="G18" s="153" t="str">
        <f>IF('1) Dateneingabe'!E24&lt;&gt;"",VLOOKUP('1) Dateneingabe'!E24,Datenquelle!$A$13:$P$33,E18,FALSE),"")</f>
        <v/>
      </c>
      <c r="H18" s="154" t="str">
        <f>IF(D18&lt;&gt;"",(C18*VLOOKUP(D18,Datenquelle!$A$83:$G$89,(G18+1),FALSE)),"")</f>
        <v/>
      </c>
      <c r="I18" s="155" t="str">
        <f>IF(B18&lt;&gt;"",VLOOKUP('1) Dateneingabe'!G24,Datenquelle!$A$39:$D$40,2,FALSE),"")</f>
        <v/>
      </c>
      <c r="J18" s="155" t="str">
        <f>IF(D18&lt;&gt;"",(VLOOKUP(D18,Datenquelle!$A$74:$E$80,2,FALSE)*C18),"")</f>
        <v/>
      </c>
      <c r="K18" s="155" t="str">
        <f>IF(D18&lt;&gt;"",(VLOOKUP(D18,Datenquelle!$A$74:$E$80,3,FALSE)*C18),"")</f>
        <v/>
      </c>
      <c r="L18" s="154" t="str">
        <f>IF(D18&lt;&gt;"",IF('1) Dateneingabe'!$D$3="ambulanter Pflegedienst",(VLOOKUP(D18,Datenquelle!$A$74:$E$80,4,FALSE)*C18),"./."),"")</f>
        <v/>
      </c>
      <c r="M18" s="156" t="str">
        <f t="shared" si="0"/>
        <v/>
      </c>
      <c r="N18" s="155" t="str">
        <f>IF(H18&lt;&gt;"",(VLOOKUP(D18,Datenquelle!$A$74:$E$80,5,FALSE)*H18),"")</f>
        <v/>
      </c>
      <c r="O18" s="156" t="str">
        <f t="shared" si="1"/>
        <v/>
      </c>
      <c r="P18" s="155" t="str">
        <f>IF(H18&lt;&gt;"",((H18*3/13)/'1) Dateneingabe'!C24),"")</f>
        <v/>
      </c>
      <c r="Q18" s="156" t="str">
        <f>IF(O18&lt;&gt;"",(((O18/12)*3/13)/'1) Dateneingabe'!C24),"")</f>
        <v/>
      </c>
      <c r="R18" s="157" t="str">
        <f t="shared" si="2"/>
        <v/>
      </c>
    </row>
    <row r="19" spans="1:18" x14ac:dyDescent="0.35">
      <c r="A19" s="141">
        <v>15</v>
      </c>
      <c r="B19" s="151" t="str">
        <f>IF('1) Dateneingabe'!B25&lt;&gt;"",'1) Dateneingabe'!B25,"")</f>
        <v/>
      </c>
      <c r="C19" s="152" t="str">
        <f>IF('1) Dateneingabe'!C25&lt;&gt;"",('1) Dateneingabe'!C25/Datenquelle!$B$36),"")</f>
        <v/>
      </c>
      <c r="D19" s="153" t="str">
        <f>IF('1) Dateneingabe'!D25&lt;&gt;"",VLOOKUP('1) Dateneingabe'!D25,Datenquelle!$A$1:$C$9,2,FALSE),"")</f>
        <v/>
      </c>
      <c r="E19" s="220" t="str">
        <f>IF('1) Dateneingabe'!D25&lt;&gt;"",VLOOKUP('1) Dateneingabe'!D25,Datenquelle!$A$1:$G$9,5,FALSE),"")</f>
        <v/>
      </c>
      <c r="F19" s="220" t="str">
        <f>IF('1) Dateneingabe'!L25&lt;&gt;"",'1) Dateneingabe'!L25,"")</f>
        <v/>
      </c>
      <c r="G19" s="153" t="str">
        <f>IF('1) Dateneingabe'!E25&lt;&gt;"",VLOOKUP('1) Dateneingabe'!E25,Datenquelle!$A$13:$P$33,E19,FALSE),"")</f>
        <v/>
      </c>
      <c r="H19" s="154" t="str">
        <f>IF(D19&lt;&gt;"",(C19*VLOOKUP(D19,Datenquelle!$A$83:$G$89,(G19+1),FALSE)),"")</f>
        <v/>
      </c>
      <c r="I19" s="155" t="str">
        <f>IF(B19&lt;&gt;"",VLOOKUP('1) Dateneingabe'!G25,Datenquelle!$A$39:$D$40,2,FALSE),"")</f>
        <v/>
      </c>
      <c r="J19" s="155" t="str">
        <f>IF(D19&lt;&gt;"",(VLOOKUP(D19,Datenquelle!$A$74:$E$80,2,FALSE)*C19),"")</f>
        <v/>
      </c>
      <c r="K19" s="155" t="str">
        <f>IF(D19&lt;&gt;"",(VLOOKUP(D19,Datenquelle!$A$74:$E$80,3,FALSE)*C19),"")</f>
        <v/>
      </c>
      <c r="L19" s="154" t="str">
        <f>IF(D19&lt;&gt;"",IF('1) Dateneingabe'!$D$3="ambulanter Pflegedienst",(VLOOKUP(D19,Datenquelle!$A$74:$E$80,4,FALSE)*C19),"./."),"")</f>
        <v/>
      </c>
      <c r="M19" s="156" t="str">
        <f t="shared" si="0"/>
        <v/>
      </c>
      <c r="N19" s="155" t="str">
        <f>IF(H19&lt;&gt;"",(VLOOKUP(D19,Datenquelle!$A$74:$E$80,5,FALSE)*H19),"")</f>
        <v/>
      </c>
      <c r="O19" s="156" t="str">
        <f t="shared" si="1"/>
        <v/>
      </c>
      <c r="P19" s="155" t="str">
        <f>IF(H19&lt;&gt;"",((H19*3/13)/'1) Dateneingabe'!C25),"")</f>
        <v/>
      </c>
      <c r="Q19" s="156" t="str">
        <f>IF(O19&lt;&gt;"",(((O19/12)*3/13)/'1) Dateneingabe'!C25),"")</f>
        <v/>
      </c>
      <c r="R19" s="157" t="str">
        <f t="shared" si="2"/>
        <v/>
      </c>
    </row>
    <row r="20" spans="1:18" x14ac:dyDescent="0.35">
      <c r="A20" s="141">
        <v>16</v>
      </c>
      <c r="B20" s="151" t="str">
        <f>IF('1) Dateneingabe'!B26&lt;&gt;"",'1) Dateneingabe'!B26,"")</f>
        <v/>
      </c>
      <c r="C20" s="152" t="str">
        <f>IF('1) Dateneingabe'!C26&lt;&gt;"",('1) Dateneingabe'!C26/Datenquelle!$B$36),"")</f>
        <v/>
      </c>
      <c r="D20" s="153" t="str">
        <f>IF('1) Dateneingabe'!D26&lt;&gt;"",VLOOKUP('1) Dateneingabe'!D26,Datenquelle!$A$1:$C$9,2,FALSE),"")</f>
        <v/>
      </c>
      <c r="E20" s="220" t="str">
        <f>IF('1) Dateneingabe'!D26&lt;&gt;"",VLOOKUP('1) Dateneingabe'!D26,Datenquelle!$A$1:$G$9,5,FALSE),"")</f>
        <v/>
      </c>
      <c r="F20" s="220" t="str">
        <f>IF('1) Dateneingabe'!L26&lt;&gt;"",'1) Dateneingabe'!L26,"")</f>
        <v/>
      </c>
      <c r="G20" s="153" t="str">
        <f>IF('1) Dateneingabe'!E26&lt;&gt;"",VLOOKUP('1) Dateneingabe'!E26,Datenquelle!$A$13:$P$33,E20,FALSE),"")</f>
        <v/>
      </c>
      <c r="H20" s="154" t="str">
        <f>IF(D20&lt;&gt;"",(C20*VLOOKUP(D20,Datenquelle!$A$83:$G$89,(G20+1),FALSE)),"")</f>
        <v/>
      </c>
      <c r="I20" s="155" t="str">
        <f>IF(B20&lt;&gt;"",VLOOKUP('1) Dateneingabe'!G26,Datenquelle!$A$39:$D$40,2,FALSE),"")</f>
        <v/>
      </c>
      <c r="J20" s="155" t="str">
        <f>IF(D20&lt;&gt;"",(VLOOKUP(D20,Datenquelle!$A$74:$E$80,2,FALSE)*C20),"")</f>
        <v/>
      </c>
      <c r="K20" s="155" t="str">
        <f>IF(D20&lt;&gt;"",(VLOOKUP(D20,Datenquelle!$A$74:$E$80,3,FALSE)*C20),"")</f>
        <v/>
      </c>
      <c r="L20" s="154" t="str">
        <f>IF(D20&lt;&gt;"",IF('1) Dateneingabe'!$D$3="ambulanter Pflegedienst",(VLOOKUP(D20,Datenquelle!$A$74:$E$80,4,FALSE)*C20),"./."),"")</f>
        <v/>
      </c>
      <c r="M20" s="156" t="str">
        <f t="shared" si="0"/>
        <v/>
      </c>
      <c r="N20" s="155" t="str">
        <f>IF(H20&lt;&gt;"",(VLOOKUP(D20,Datenquelle!$A$74:$E$80,5,FALSE)*H20),"")</f>
        <v/>
      </c>
      <c r="O20" s="156" t="str">
        <f t="shared" si="1"/>
        <v/>
      </c>
      <c r="P20" s="155" t="str">
        <f>IF(H20&lt;&gt;"",((H20*3/13)/'1) Dateneingabe'!C26),"")</f>
        <v/>
      </c>
      <c r="Q20" s="156" t="str">
        <f>IF(O20&lt;&gt;"",(((O20/12)*3/13)/'1) Dateneingabe'!C26),"")</f>
        <v/>
      </c>
      <c r="R20" s="157" t="str">
        <f t="shared" si="2"/>
        <v/>
      </c>
    </row>
    <row r="21" spans="1:18" x14ac:dyDescent="0.35">
      <c r="A21" s="141">
        <v>17</v>
      </c>
      <c r="B21" s="151" t="str">
        <f>IF('1) Dateneingabe'!B27&lt;&gt;"",'1) Dateneingabe'!B27,"")</f>
        <v/>
      </c>
      <c r="C21" s="152" t="str">
        <f>IF('1) Dateneingabe'!C27&lt;&gt;"",('1) Dateneingabe'!C27/Datenquelle!$B$36),"")</f>
        <v/>
      </c>
      <c r="D21" s="153" t="str">
        <f>IF('1) Dateneingabe'!D27&lt;&gt;"",VLOOKUP('1) Dateneingabe'!D27,Datenquelle!$A$1:$C$9,2,FALSE),"")</f>
        <v/>
      </c>
      <c r="E21" s="220" t="str">
        <f>IF('1) Dateneingabe'!D27&lt;&gt;"",VLOOKUP('1) Dateneingabe'!D27,Datenquelle!$A$1:$G$9,5,FALSE),"")</f>
        <v/>
      </c>
      <c r="F21" s="220" t="str">
        <f>IF('1) Dateneingabe'!L27&lt;&gt;"",'1) Dateneingabe'!L27,"")</f>
        <v/>
      </c>
      <c r="G21" s="153" t="str">
        <f>IF('1) Dateneingabe'!E27&lt;&gt;"",VLOOKUP('1) Dateneingabe'!E27,Datenquelle!$A$13:$P$33,E21,FALSE),"")</f>
        <v/>
      </c>
      <c r="H21" s="154" t="str">
        <f>IF(D21&lt;&gt;"",(C21*VLOOKUP(D21,Datenquelle!$A$83:$G$89,(G21+1),FALSE)),"")</f>
        <v/>
      </c>
      <c r="I21" s="155" t="str">
        <f>IF(B21&lt;&gt;"",VLOOKUP('1) Dateneingabe'!G27,Datenquelle!$A$39:$D$40,2,FALSE),"")</f>
        <v/>
      </c>
      <c r="J21" s="155" t="str">
        <f>IF(D21&lt;&gt;"",(VLOOKUP(D21,Datenquelle!$A$74:$E$80,2,FALSE)*C21),"")</f>
        <v/>
      </c>
      <c r="K21" s="155" t="str">
        <f>IF(D21&lt;&gt;"",(VLOOKUP(D21,Datenquelle!$A$74:$E$80,3,FALSE)*C21),"")</f>
        <v/>
      </c>
      <c r="L21" s="154" t="str">
        <f>IF(D21&lt;&gt;"",IF('1) Dateneingabe'!$D$3="ambulanter Pflegedienst",(VLOOKUP(D21,Datenquelle!$A$74:$E$80,4,FALSE)*C21),"./."),"")</f>
        <v/>
      </c>
      <c r="M21" s="156" t="str">
        <f t="shared" si="0"/>
        <v/>
      </c>
      <c r="N21" s="155" t="str">
        <f>IF(H21&lt;&gt;"",(VLOOKUP(D21,Datenquelle!$A$74:$E$80,5,FALSE)*H21),"")</f>
        <v/>
      </c>
      <c r="O21" s="156" t="str">
        <f t="shared" si="1"/>
        <v/>
      </c>
      <c r="P21" s="155" t="str">
        <f>IF(H21&lt;&gt;"",((H21*3/13)/'1) Dateneingabe'!C27),"")</f>
        <v/>
      </c>
      <c r="Q21" s="156" t="str">
        <f>IF(O21&lt;&gt;"",(((O21/12)*3/13)/'1) Dateneingabe'!C27),"")</f>
        <v/>
      </c>
      <c r="R21" s="157" t="str">
        <f t="shared" si="2"/>
        <v/>
      </c>
    </row>
    <row r="22" spans="1:18" x14ac:dyDescent="0.35">
      <c r="A22" s="141">
        <v>18</v>
      </c>
      <c r="B22" s="151" t="str">
        <f>IF('1) Dateneingabe'!B28&lt;&gt;"",'1) Dateneingabe'!B28,"")</f>
        <v/>
      </c>
      <c r="C22" s="152" t="str">
        <f>IF('1) Dateneingabe'!C28&lt;&gt;"",('1) Dateneingabe'!C28/Datenquelle!$B$36),"")</f>
        <v/>
      </c>
      <c r="D22" s="153" t="str">
        <f>IF('1) Dateneingabe'!D28&lt;&gt;"",VLOOKUP('1) Dateneingabe'!D28,Datenquelle!$A$1:$C$9,2,FALSE),"")</f>
        <v/>
      </c>
      <c r="E22" s="220" t="str">
        <f>IF('1) Dateneingabe'!D28&lt;&gt;"",VLOOKUP('1) Dateneingabe'!D28,Datenquelle!$A$1:$G$9,5,FALSE),"")</f>
        <v/>
      </c>
      <c r="F22" s="220" t="str">
        <f>IF('1) Dateneingabe'!L28&lt;&gt;"",'1) Dateneingabe'!L28,"")</f>
        <v/>
      </c>
      <c r="G22" s="153" t="str">
        <f>IF('1) Dateneingabe'!E28&lt;&gt;"",VLOOKUP('1) Dateneingabe'!E28,Datenquelle!$A$13:$P$33,E22,FALSE),"")</f>
        <v/>
      </c>
      <c r="H22" s="154" t="str">
        <f>IF(D22&lt;&gt;"",(C22*VLOOKUP(D22,Datenquelle!$A$83:$G$89,(G22+1),FALSE)),"")</f>
        <v/>
      </c>
      <c r="I22" s="155" t="str">
        <f>IF(B22&lt;&gt;"",VLOOKUP('1) Dateneingabe'!G28,Datenquelle!$A$39:$D$40,2,FALSE),"")</f>
        <v/>
      </c>
      <c r="J22" s="155" t="str">
        <f>IF(D22&lt;&gt;"",(VLOOKUP(D22,Datenquelle!$A$74:$E$80,2,FALSE)*C22),"")</f>
        <v/>
      </c>
      <c r="K22" s="155" t="str">
        <f>IF(D22&lt;&gt;"",(VLOOKUP(D22,Datenquelle!$A$74:$E$80,3,FALSE)*C22),"")</f>
        <v/>
      </c>
      <c r="L22" s="154" t="str">
        <f>IF(D22&lt;&gt;"",IF('1) Dateneingabe'!$D$3="ambulanter Pflegedienst",(VLOOKUP(D22,Datenquelle!$A$74:$E$80,4,FALSE)*C22),"./."),"")</f>
        <v/>
      </c>
      <c r="M22" s="156" t="str">
        <f t="shared" si="0"/>
        <v/>
      </c>
      <c r="N22" s="155" t="str">
        <f>IF(H22&lt;&gt;"",(VLOOKUP(D22,Datenquelle!$A$74:$E$80,5,FALSE)*H22),"")</f>
        <v/>
      </c>
      <c r="O22" s="156" t="str">
        <f t="shared" si="1"/>
        <v/>
      </c>
      <c r="P22" s="155" t="str">
        <f>IF(H22&lt;&gt;"",((H22*3/13)/'1) Dateneingabe'!C28),"")</f>
        <v/>
      </c>
      <c r="Q22" s="156" t="str">
        <f>IF(O22&lt;&gt;"",(((O22/12)*3/13)/'1) Dateneingabe'!C28),"")</f>
        <v/>
      </c>
      <c r="R22" s="157" t="str">
        <f t="shared" si="2"/>
        <v/>
      </c>
    </row>
    <row r="23" spans="1:18" x14ac:dyDescent="0.35">
      <c r="A23" s="141">
        <v>19</v>
      </c>
      <c r="B23" s="151" t="str">
        <f>IF('1) Dateneingabe'!B29&lt;&gt;"",'1) Dateneingabe'!B29,"")</f>
        <v/>
      </c>
      <c r="C23" s="152" t="str">
        <f>IF('1) Dateneingabe'!C29&lt;&gt;"",('1) Dateneingabe'!C29/Datenquelle!$B$36),"")</f>
        <v/>
      </c>
      <c r="D23" s="153" t="str">
        <f>IF('1) Dateneingabe'!D29&lt;&gt;"",VLOOKUP('1) Dateneingabe'!D29,Datenquelle!$A$1:$C$9,2,FALSE),"")</f>
        <v/>
      </c>
      <c r="E23" s="220" t="str">
        <f>IF('1) Dateneingabe'!D29&lt;&gt;"",VLOOKUP('1) Dateneingabe'!D29,Datenquelle!$A$1:$G$9,5,FALSE),"")</f>
        <v/>
      </c>
      <c r="F23" s="220" t="str">
        <f>IF('1) Dateneingabe'!L29&lt;&gt;"",'1) Dateneingabe'!L29,"")</f>
        <v/>
      </c>
      <c r="G23" s="153" t="str">
        <f>IF('1) Dateneingabe'!E29&lt;&gt;"",VLOOKUP('1) Dateneingabe'!E29,Datenquelle!$A$13:$P$33,E23,FALSE),"")</f>
        <v/>
      </c>
      <c r="H23" s="154" t="str">
        <f>IF(D23&lt;&gt;"",(C23*VLOOKUP(D23,Datenquelle!$A$83:$G$89,(G23+1),FALSE)),"")</f>
        <v/>
      </c>
      <c r="I23" s="155" t="str">
        <f>IF(B23&lt;&gt;"",VLOOKUP('1) Dateneingabe'!G29,Datenquelle!$A$39:$D$40,2,FALSE),"")</f>
        <v/>
      </c>
      <c r="J23" s="155" t="str">
        <f>IF(D23&lt;&gt;"",(VLOOKUP(D23,Datenquelle!$A$74:$E$80,2,FALSE)*C23),"")</f>
        <v/>
      </c>
      <c r="K23" s="155" t="str">
        <f>IF(D23&lt;&gt;"",(VLOOKUP(D23,Datenquelle!$A$74:$E$80,3,FALSE)*C23),"")</f>
        <v/>
      </c>
      <c r="L23" s="154" t="str">
        <f>IF(D23&lt;&gt;"",IF('1) Dateneingabe'!$D$3="ambulanter Pflegedienst",(VLOOKUP(D23,Datenquelle!$A$74:$E$80,4,FALSE)*C23),"./."),"")</f>
        <v/>
      </c>
      <c r="M23" s="156" t="str">
        <f t="shared" si="0"/>
        <v/>
      </c>
      <c r="N23" s="155" t="str">
        <f>IF(H23&lt;&gt;"",(VLOOKUP(D23,Datenquelle!$A$74:$E$80,5,FALSE)*H23),"")</f>
        <v/>
      </c>
      <c r="O23" s="156" t="str">
        <f t="shared" si="1"/>
        <v/>
      </c>
      <c r="P23" s="155" t="str">
        <f>IF(H23&lt;&gt;"",((H23*3/13)/'1) Dateneingabe'!C29),"")</f>
        <v/>
      </c>
      <c r="Q23" s="156" t="str">
        <f>IF(O23&lt;&gt;"",(((O23/12)*3/13)/'1) Dateneingabe'!C29),"")</f>
        <v/>
      </c>
      <c r="R23" s="157" t="str">
        <f t="shared" si="2"/>
        <v/>
      </c>
    </row>
    <row r="24" spans="1:18" x14ac:dyDescent="0.35">
      <c r="A24" s="141">
        <v>20</v>
      </c>
      <c r="B24" s="151" t="str">
        <f>IF('1) Dateneingabe'!B30&lt;&gt;"",'1) Dateneingabe'!B30,"")</f>
        <v/>
      </c>
      <c r="C24" s="152" t="str">
        <f>IF('1) Dateneingabe'!C30&lt;&gt;"",('1) Dateneingabe'!C30/Datenquelle!$B$36),"")</f>
        <v/>
      </c>
      <c r="D24" s="153" t="str">
        <f>IF('1) Dateneingabe'!D30&lt;&gt;"",VLOOKUP('1) Dateneingabe'!D30,Datenquelle!$A$1:$C$9,2,FALSE),"")</f>
        <v/>
      </c>
      <c r="E24" s="220" t="str">
        <f>IF('1) Dateneingabe'!D30&lt;&gt;"",VLOOKUP('1) Dateneingabe'!D30,Datenquelle!$A$1:$G$9,5,FALSE),"")</f>
        <v/>
      </c>
      <c r="F24" s="220" t="str">
        <f>IF('1) Dateneingabe'!L30&lt;&gt;"",'1) Dateneingabe'!L30,"")</f>
        <v/>
      </c>
      <c r="G24" s="153" t="str">
        <f>IF('1) Dateneingabe'!E30&lt;&gt;"",VLOOKUP('1) Dateneingabe'!E30,Datenquelle!$A$13:$P$33,E24,FALSE),"")</f>
        <v/>
      </c>
      <c r="H24" s="154" t="str">
        <f>IF(D24&lt;&gt;"",(C24*VLOOKUP(D24,Datenquelle!$A$83:$G$89,(G24+1),FALSE)),"")</f>
        <v/>
      </c>
      <c r="I24" s="155" t="str">
        <f>IF(B24&lt;&gt;"",VLOOKUP('1) Dateneingabe'!G30,Datenquelle!$A$39:$D$40,2,FALSE),"")</f>
        <v/>
      </c>
      <c r="J24" s="155" t="str">
        <f>IF(D24&lt;&gt;"",(VLOOKUP(D24,Datenquelle!$A$74:$E$80,2,FALSE)*C24),"")</f>
        <v/>
      </c>
      <c r="K24" s="155" t="str">
        <f>IF(D24&lt;&gt;"",(VLOOKUP(D24,Datenquelle!$A$74:$E$80,3,FALSE)*C24),"")</f>
        <v/>
      </c>
      <c r="L24" s="154" t="str">
        <f>IF(D24&lt;&gt;"",IF('1) Dateneingabe'!$D$3="ambulanter Pflegedienst",(VLOOKUP(D24,Datenquelle!$A$74:$E$80,4,FALSE)*C24),"./."),"")</f>
        <v/>
      </c>
      <c r="M24" s="156" t="str">
        <f t="shared" si="0"/>
        <v/>
      </c>
      <c r="N24" s="155" t="str">
        <f>IF(H24&lt;&gt;"",(VLOOKUP(D24,Datenquelle!$A$74:$E$80,5,FALSE)*H24),"")</f>
        <v/>
      </c>
      <c r="O24" s="156" t="str">
        <f t="shared" si="1"/>
        <v/>
      </c>
      <c r="P24" s="155" t="str">
        <f>IF(H24&lt;&gt;"",((H24*3/13)/'1) Dateneingabe'!C30),"")</f>
        <v/>
      </c>
      <c r="Q24" s="156" t="str">
        <f>IF(O24&lt;&gt;"",(((O24/12)*3/13)/'1) Dateneingabe'!C30),"")</f>
        <v/>
      </c>
      <c r="R24" s="157" t="str">
        <f t="shared" si="2"/>
        <v/>
      </c>
    </row>
    <row r="25" spans="1:18" x14ac:dyDescent="0.35">
      <c r="A25" s="141">
        <v>21</v>
      </c>
      <c r="B25" s="151" t="str">
        <f>IF('1) Dateneingabe'!B31&lt;&gt;"",'1) Dateneingabe'!B31,"")</f>
        <v/>
      </c>
      <c r="C25" s="152" t="str">
        <f>IF('1) Dateneingabe'!C31&lt;&gt;"",('1) Dateneingabe'!C31/Datenquelle!$B$36),"")</f>
        <v/>
      </c>
      <c r="D25" s="153" t="str">
        <f>IF('1) Dateneingabe'!D31&lt;&gt;"",VLOOKUP('1) Dateneingabe'!D31,Datenquelle!$A$1:$C$9,2,FALSE),"")</f>
        <v/>
      </c>
      <c r="E25" s="220" t="str">
        <f>IF('1) Dateneingabe'!D31&lt;&gt;"",VLOOKUP('1) Dateneingabe'!D31,Datenquelle!$A$1:$G$9,5,FALSE),"")</f>
        <v/>
      </c>
      <c r="F25" s="220" t="str">
        <f>IF('1) Dateneingabe'!L31&lt;&gt;"",'1) Dateneingabe'!L31,"")</f>
        <v/>
      </c>
      <c r="G25" s="153" t="str">
        <f>IF('1) Dateneingabe'!E31&lt;&gt;"",VLOOKUP('1) Dateneingabe'!E31,Datenquelle!$A$13:$P$33,E25,FALSE),"")</f>
        <v/>
      </c>
      <c r="H25" s="154" t="str">
        <f>IF(D25&lt;&gt;"",(C25*VLOOKUP(D25,Datenquelle!$A$83:$G$89,(G25+1),FALSE)),"")</f>
        <v/>
      </c>
      <c r="I25" s="155" t="str">
        <f>IF(B25&lt;&gt;"",VLOOKUP('1) Dateneingabe'!G31,Datenquelle!$A$39:$D$40,2,FALSE),"")</f>
        <v/>
      </c>
      <c r="J25" s="155" t="str">
        <f>IF(D25&lt;&gt;"",(VLOOKUP(D25,Datenquelle!$A$74:$E$80,2,FALSE)*C25),"")</f>
        <v/>
      </c>
      <c r="K25" s="155" t="str">
        <f>IF(D25&lt;&gt;"",(VLOOKUP(D25,Datenquelle!$A$74:$E$80,3,FALSE)*C25),"")</f>
        <v/>
      </c>
      <c r="L25" s="154" t="str">
        <f>IF(D25&lt;&gt;"",IF('1) Dateneingabe'!$D$3="ambulanter Pflegedienst",(VLOOKUP(D25,Datenquelle!$A$74:$E$80,4,FALSE)*C25),"./."),"")</f>
        <v/>
      </c>
      <c r="M25" s="156" t="str">
        <f t="shared" si="0"/>
        <v/>
      </c>
      <c r="N25" s="155" t="str">
        <f>IF(H25&lt;&gt;"",(VLOOKUP(D25,Datenquelle!$A$74:$E$80,5,FALSE)*H25),"")</f>
        <v/>
      </c>
      <c r="O25" s="156" t="str">
        <f t="shared" si="1"/>
        <v/>
      </c>
      <c r="P25" s="155" t="str">
        <f>IF(H25&lt;&gt;"",((H25*3/13)/'1) Dateneingabe'!C31),"")</f>
        <v/>
      </c>
      <c r="Q25" s="156" t="str">
        <f>IF(O25&lt;&gt;"",(((O25/12)*3/13)/'1) Dateneingabe'!C31),"")</f>
        <v/>
      </c>
      <c r="R25" s="157" t="str">
        <f t="shared" si="2"/>
        <v/>
      </c>
    </row>
    <row r="26" spans="1:18" x14ac:dyDescent="0.35">
      <c r="A26" s="141">
        <v>22</v>
      </c>
      <c r="B26" s="151" t="str">
        <f>IF('1) Dateneingabe'!B32&lt;&gt;"",'1) Dateneingabe'!B32,"")</f>
        <v/>
      </c>
      <c r="C26" s="152" t="str">
        <f>IF('1) Dateneingabe'!C32&lt;&gt;"",('1) Dateneingabe'!C32/Datenquelle!$B$36),"")</f>
        <v/>
      </c>
      <c r="D26" s="153" t="str">
        <f>IF('1) Dateneingabe'!D32&lt;&gt;"",VLOOKUP('1) Dateneingabe'!D32,Datenquelle!$A$1:$C$9,2,FALSE),"")</f>
        <v/>
      </c>
      <c r="E26" s="220" t="str">
        <f>IF('1) Dateneingabe'!D32&lt;&gt;"",VLOOKUP('1) Dateneingabe'!D32,Datenquelle!$A$1:$G$9,5,FALSE),"")</f>
        <v/>
      </c>
      <c r="F26" s="220" t="str">
        <f>IF('1) Dateneingabe'!L32&lt;&gt;"",'1) Dateneingabe'!L32,"")</f>
        <v/>
      </c>
      <c r="G26" s="153" t="str">
        <f>IF('1) Dateneingabe'!E32&lt;&gt;"",VLOOKUP('1) Dateneingabe'!E32,Datenquelle!$A$13:$P$33,E26,FALSE),"")</f>
        <v/>
      </c>
      <c r="H26" s="154" t="str">
        <f>IF(D26&lt;&gt;"",(C26*VLOOKUP(D26,Datenquelle!$A$83:$G$89,(G26+1),FALSE)),"")</f>
        <v/>
      </c>
      <c r="I26" s="155" t="str">
        <f>IF(B26&lt;&gt;"",VLOOKUP('1) Dateneingabe'!G32,Datenquelle!$A$39:$D$40,2,FALSE),"")</f>
        <v/>
      </c>
      <c r="J26" s="155" t="str">
        <f>IF(D26&lt;&gt;"",(VLOOKUP(D26,Datenquelle!$A$74:$E$80,2,FALSE)*C26),"")</f>
        <v/>
      </c>
      <c r="K26" s="155" t="str">
        <f>IF(D26&lt;&gt;"",(VLOOKUP(D26,Datenquelle!$A$74:$E$80,3,FALSE)*C26),"")</f>
        <v/>
      </c>
      <c r="L26" s="154" t="str">
        <f>IF(D26&lt;&gt;"",IF('1) Dateneingabe'!$D$3="ambulanter Pflegedienst",(VLOOKUP(D26,Datenquelle!$A$74:$E$80,4,FALSE)*C26),"./."),"")</f>
        <v/>
      </c>
      <c r="M26" s="156" t="str">
        <f t="shared" si="0"/>
        <v/>
      </c>
      <c r="N26" s="155" t="str">
        <f>IF(H26&lt;&gt;"",(VLOOKUP(D26,Datenquelle!$A$74:$E$80,5,FALSE)*H26),"")</f>
        <v/>
      </c>
      <c r="O26" s="156" t="str">
        <f t="shared" si="1"/>
        <v/>
      </c>
      <c r="P26" s="155" t="str">
        <f>IF(H26&lt;&gt;"",((H26*3/13)/'1) Dateneingabe'!C32),"")</f>
        <v/>
      </c>
      <c r="Q26" s="156" t="str">
        <f>IF(O26&lt;&gt;"",(((O26/12)*3/13)/'1) Dateneingabe'!C32),"")</f>
        <v/>
      </c>
      <c r="R26" s="157" t="str">
        <f t="shared" si="2"/>
        <v/>
      </c>
    </row>
    <row r="27" spans="1:18" x14ac:dyDescent="0.35">
      <c r="A27" s="141">
        <v>23</v>
      </c>
      <c r="B27" s="151" t="str">
        <f>IF('1) Dateneingabe'!B33&lt;&gt;"",'1) Dateneingabe'!B33,"")</f>
        <v/>
      </c>
      <c r="C27" s="152" t="str">
        <f>IF('1) Dateneingabe'!C33&lt;&gt;"",('1) Dateneingabe'!C33/Datenquelle!$B$36),"")</f>
        <v/>
      </c>
      <c r="D27" s="153" t="str">
        <f>IF('1) Dateneingabe'!D33&lt;&gt;"",VLOOKUP('1) Dateneingabe'!D33,Datenquelle!$A$1:$C$9,2,FALSE),"")</f>
        <v/>
      </c>
      <c r="E27" s="220" t="str">
        <f>IF('1) Dateneingabe'!D33&lt;&gt;"",VLOOKUP('1) Dateneingabe'!D33,Datenquelle!$A$1:$G$9,5,FALSE),"")</f>
        <v/>
      </c>
      <c r="F27" s="220" t="str">
        <f>IF('1) Dateneingabe'!L33&lt;&gt;"",'1) Dateneingabe'!L33,"")</f>
        <v/>
      </c>
      <c r="G27" s="153" t="str">
        <f>IF('1) Dateneingabe'!E33&lt;&gt;"",VLOOKUP('1) Dateneingabe'!E33,Datenquelle!$A$13:$P$33,E27,FALSE),"")</f>
        <v/>
      </c>
      <c r="H27" s="154" t="str">
        <f>IF(D27&lt;&gt;"",(C27*VLOOKUP(D27,Datenquelle!$A$83:$G$89,(G27+1),FALSE)),"")</f>
        <v/>
      </c>
      <c r="I27" s="155" t="str">
        <f>IF(B27&lt;&gt;"",VLOOKUP('1) Dateneingabe'!G33,Datenquelle!$A$39:$D$40,2,FALSE),"")</f>
        <v/>
      </c>
      <c r="J27" s="155" t="str">
        <f>IF(D27&lt;&gt;"",(VLOOKUP(D27,Datenquelle!$A$74:$E$80,2,FALSE)*C27),"")</f>
        <v/>
      </c>
      <c r="K27" s="155" t="str">
        <f>IF(D27&lt;&gt;"",(VLOOKUP(D27,Datenquelle!$A$74:$E$80,3,FALSE)*C27),"")</f>
        <v/>
      </c>
      <c r="L27" s="154" t="str">
        <f>IF(D27&lt;&gt;"",IF('1) Dateneingabe'!$D$3="ambulanter Pflegedienst",(VLOOKUP(D27,Datenquelle!$A$74:$E$80,4,FALSE)*C27),"./."),"")</f>
        <v/>
      </c>
      <c r="M27" s="156" t="str">
        <f t="shared" si="0"/>
        <v/>
      </c>
      <c r="N27" s="155" t="str">
        <f>IF(H27&lt;&gt;"",(VLOOKUP(D27,Datenquelle!$A$74:$E$80,5,FALSE)*H27),"")</f>
        <v/>
      </c>
      <c r="O27" s="156" t="str">
        <f t="shared" si="1"/>
        <v/>
      </c>
      <c r="P27" s="155" t="str">
        <f>IF(H27&lt;&gt;"",((H27*3/13)/'1) Dateneingabe'!C33),"")</f>
        <v/>
      </c>
      <c r="Q27" s="156" t="str">
        <f>IF(O27&lt;&gt;"",(((O27/12)*3/13)/'1) Dateneingabe'!C33),"")</f>
        <v/>
      </c>
      <c r="R27" s="157" t="str">
        <f t="shared" si="2"/>
        <v/>
      </c>
    </row>
    <row r="28" spans="1:18" x14ac:dyDescent="0.35">
      <c r="A28" s="141">
        <v>24</v>
      </c>
      <c r="B28" s="151" t="str">
        <f>IF('1) Dateneingabe'!B34&lt;&gt;"",'1) Dateneingabe'!B34,"")</f>
        <v/>
      </c>
      <c r="C28" s="152" t="str">
        <f>IF('1) Dateneingabe'!C34&lt;&gt;"",('1) Dateneingabe'!C34/Datenquelle!$B$36),"")</f>
        <v/>
      </c>
      <c r="D28" s="153" t="str">
        <f>IF('1) Dateneingabe'!D34&lt;&gt;"",VLOOKUP('1) Dateneingabe'!D34,Datenquelle!$A$1:$C$9,2,FALSE),"")</f>
        <v/>
      </c>
      <c r="E28" s="220" t="str">
        <f>IF('1) Dateneingabe'!D34&lt;&gt;"",VLOOKUP('1) Dateneingabe'!D34,Datenquelle!$A$1:$G$9,5,FALSE),"")</f>
        <v/>
      </c>
      <c r="F28" s="220" t="str">
        <f>IF('1) Dateneingabe'!L34&lt;&gt;"",'1) Dateneingabe'!L34,"")</f>
        <v/>
      </c>
      <c r="G28" s="153" t="str">
        <f>IF('1) Dateneingabe'!E34&lt;&gt;"",VLOOKUP('1) Dateneingabe'!E34,Datenquelle!$A$13:$P$33,E28,FALSE),"")</f>
        <v/>
      </c>
      <c r="H28" s="154" t="str">
        <f>IF(D28&lt;&gt;"",(C28*VLOOKUP(D28,Datenquelle!$A$83:$G$89,(G28+1),FALSE)),"")</f>
        <v/>
      </c>
      <c r="I28" s="155" t="str">
        <f>IF(B28&lt;&gt;"",VLOOKUP('1) Dateneingabe'!G34,Datenquelle!$A$39:$D$40,2,FALSE),"")</f>
        <v/>
      </c>
      <c r="J28" s="155" t="str">
        <f>IF(D28&lt;&gt;"",(VLOOKUP(D28,Datenquelle!$A$74:$E$80,2,FALSE)*C28),"")</f>
        <v/>
      </c>
      <c r="K28" s="155" t="str">
        <f>IF(D28&lt;&gt;"",(VLOOKUP(D28,Datenquelle!$A$74:$E$80,3,FALSE)*C28),"")</f>
        <v/>
      </c>
      <c r="L28" s="154" t="str">
        <f>IF(D28&lt;&gt;"",IF('1) Dateneingabe'!$D$3="ambulanter Pflegedienst",(VLOOKUP(D28,Datenquelle!$A$74:$E$80,4,FALSE)*C28),"./."),"")</f>
        <v/>
      </c>
      <c r="M28" s="156" t="str">
        <f t="shared" si="0"/>
        <v/>
      </c>
      <c r="N28" s="155" t="str">
        <f>IF(H28&lt;&gt;"",(VLOOKUP(D28,Datenquelle!$A$74:$E$80,5,FALSE)*H28),"")</f>
        <v/>
      </c>
      <c r="O28" s="156" t="str">
        <f t="shared" si="1"/>
        <v/>
      </c>
      <c r="P28" s="155" t="str">
        <f>IF(H28&lt;&gt;"",((H28*3/13)/'1) Dateneingabe'!C34),"")</f>
        <v/>
      </c>
      <c r="Q28" s="156" t="str">
        <f>IF(O28&lt;&gt;"",(((O28/12)*3/13)/'1) Dateneingabe'!C34),"")</f>
        <v/>
      </c>
      <c r="R28" s="157" t="str">
        <f t="shared" si="2"/>
        <v/>
      </c>
    </row>
    <row r="29" spans="1:18" x14ac:dyDescent="0.35">
      <c r="A29" s="141">
        <v>25</v>
      </c>
      <c r="B29" s="151" t="str">
        <f>IF('1) Dateneingabe'!B35&lt;&gt;"",'1) Dateneingabe'!B35,"")</f>
        <v/>
      </c>
      <c r="C29" s="152" t="str">
        <f>IF('1) Dateneingabe'!C35&lt;&gt;"",('1) Dateneingabe'!C35/Datenquelle!$B$36),"")</f>
        <v/>
      </c>
      <c r="D29" s="153" t="str">
        <f>IF('1) Dateneingabe'!D35&lt;&gt;"",VLOOKUP('1) Dateneingabe'!D35,Datenquelle!$A$1:$C$9,2,FALSE),"")</f>
        <v/>
      </c>
      <c r="E29" s="220" t="str">
        <f>IF('1) Dateneingabe'!D35&lt;&gt;"",VLOOKUP('1) Dateneingabe'!D35,Datenquelle!$A$1:$G$9,5,FALSE),"")</f>
        <v/>
      </c>
      <c r="F29" s="220" t="str">
        <f>IF('1) Dateneingabe'!L35&lt;&gt;"",'1) Dateneingabe'!L35,"")</f>
        <v/>
      </c>
      <c r="G29" s="153" t="str">
        <f>IF('1) Dateneingabe'!E35&lt;&gt;"",VLOOKUP('1) Dateneingabe'!E35,Datenquelle!$A$13:$P$33,E29,FALSE),"")</f>
        <v/>
      </c>
      <c r="H29" s="154" t="str">
        <f>IF(D29&lt;&gt;"",(C29*VLOOKUP(D29,Datenquelle!$A$83:$G$89,(G29+1),FALSE)),"")</f>
        <v/>
      </c>
      <c r="I29" s="155" t="str">
        <f>IF(B29&lt;&gt;"",VLOOKUP('1) Dateneingabe'!G35,Datenquelle!$A$39:$D$40,2,FALSE),"")</f>
        <v/>
      </c>
      <c r="J29" s="155" t="str">
        <f>IF(D29&lt;&gt;"",(VLOOKUP(D29,Datenquelle!$A$74:$E$80,2,FALSE)*C29),"")</f>
        <v/>
      </c>
      <c r="K29" s="155" t="str">
        <f>IF(D29&lt;&gt;"",(VLOOKUP(D29,Datenquelle!$A$74:$E$80,3,FALSE)*C29),"")</f>
        <v/>
      </c>
      <c r="L29" s="154" t="str">
        <f>IF(D29&lt;&gt;"",IF('1) Dateneingabe'!$D$3="ambulanter Pflegedienst",(VLOOKUP(D29,Datenquelle!$A$74:$E$80,4,FALSE)*C29),"./."),"")</f>
        <v/>
      </c>
      <c r="M29" s="156" t="str">
        <f t="shared" si="0"/>
        <v/>
      </c>
      <c r="N29" s="155" t="str">
        <f>IF(H29&lt;&gt;"",(VLOOKUP(D29,Datenquelle!$A$74:$E$80,5,FALSE)*H29),"")</f>
        <v/>
      </c>
      <c r="O29" s="156" t="str">
        <f t="shared" si="1"/>
        <v/>
      </c>
      <c r="P29" s="155" t="str">
        <f>IF(H29&lt;&gt;"",((H29*3/13)/'1) Dateneingabe'!C35),"")</f>
        <v/>
      </c>
      <c r="Q29" s="156" t="str">
        <f>IF(O29&lt;&gt;"",(((O29/12)*3/13)/'1) Dateneingabe'!C35),"")</f>
        <v/>
      </c>
      <c r="R29" s="157" t="str">
        <f t="shared" si="2"/>
        <v/>
      </c>
    </row>
    <row r="30" spans="1:18" x14ac:dyDescent="0.35">
      <c r="A30" s="141">
        <v>26</v>
      </c>
      <c r="B30" s="151" t="str">
        <f>IF('1) Dateneingabe'!B36&lt;&gt;"",'1) Dateneingabe'!B36,"")</f>
        <v/>
      </c>
      <c r="C30" s="152" t="str">
        <f>IF('1) Dateneingabe'!C36&lt;&gt;"",('1) Dateneingabe'!C36/Datenquelle!$B$36),"")</f>
        <v/>
      </c>
      <c r="D30" s="153" t="str">
        <f>IF('1) Dateneingabe'!D36&lt;&gt;"",VLOOKUP('1) Dateneingabe'!D36,Datenquelle!$A$1:$C$9,2,FALSE),"")</f>
        <v/>
      </c>
      <c r="E30" s="220" t="str">
        <f>IF('1) Dateneingabe'!D36&lt;&gt;"",VLOOKUP('1) Dateneingabe'!D36,Datenquelle!$A$1:$G$9,5,FALSE),"")</f>
        <v/>
      </c>
      <c r="F30" s="220" t="str">
        <f>IF('1) Dateneingabe'!L36&lt;&gt;"",'1) Dateneingabe'!L36,"")</f>
        <v/>
      </c>
      <c r="G30" s="153" t="str">
        <f>IF('1) Dateneingabe'!E36&lt;&gt;"",VLOOKUP('1) Dateneingabe'!E36,Datenquelle!$A$13:$P$33,E30,FALSE),"")</f>
        <v/>
      </c>
      <c r="H30" s="154" t="str">
        <f>IF(D30&lt;&gt;"",(C30*VLOOKUP(D30,Datenquelle!$A$83:$G$89,(G30+1),FALSE)),"")</f>
        <v/>
      </c>
      <c r="I30" s="155" t="str">
        <f>IF(B30&lt;&gt;"",VLOOKUP('1) Dateneingabe'!G36,Datenquelle!$A$39:$D$40,2,FALSE),"")</f>
        <v/>
      </c>
      <c r="J30" s="155" t="str">
        <f>IF(D30&lt;&gt;"",(VLOOKUP(D30,Datenquelle!$A$74:$E$80,2,FALSE)*C30),"")</f>
        <v/>
      </c>
      <c r="K30" s="155" t="str">
        <f>IF(D30&lt;&gt;"",(VLOOKUP(D30,Datenquelle!$A$74:$E$80,3,FALSE)*C30),"")</f>
        <v/>
      </c>
      <c r="L30" s="154" t="str">
        <f>IF(D30&lt;&gt;"",IF('1) Dateneingabe'!$D$3="ambulanter Pflegedienst",(VLOOKUP(D30,Datenquelle!$A$74:$E$80,4,FALSE)*C30),"./."),"")</f>
        <v/>
      </c>
      <c r="M30" s="156" t="str">
        <f t="shared" si="0"/>
        <v/>
      </c>
      <c r="N30" s="155" t="str">
        <f>IF(H30&lt;&gt;"",(VLOOKUP(D30,Datenquelle!$A$74:$E$80,5,FALSE)*H30),"")</f>
        <v/>
      </c>
      <c r="O30" s="156" t="str">
        <f t="shared" si="1"/>
        <v/>
      </c>
      <c r="P30" s="155" t="str">
        <f>IF(H30&lt;&gt;"",((H30*3/13)/'1) Dateneingabe'!C36),"")</f>
        <v/>
      </c>
      <c r="Q30" s="156" t="str">
        <f>IF(O30&lt;&gt;"",(((O30/12)*3/13)/'1) Dateneingabe'!C36),"")</f>
        <v/>
      </c>
      <c r="R30" s="157" t="str">
        <f t="shared" si="2"/>
        <v/>
      </c>
    </row>
    <row r="31" spans="1:18" x14ac:dyDescent="0.35">
      <c r="A31" s="141">
        <v>27</v>
      </c>
      <c r="B31" s="151" t="str">
        <f>IF('1) Dateneingabe'!B37&lt;&gt;"",'1) Dateneingabe'!B37,"")</f>
        <v/>
      </c>
      <c r="C31" s="152" t="str">
        <f>IF('1) Dateneingabe'!C37&lt;&gt;"",('1) Dateneingabe'!C37/Datenquelle!$B$36),"")</f>
        <v/>
      </c>
      <c r="D31" s="153" t="str">
        <f>IF('1) Dateneingabe'!D37&lt;&gt;"",VLOOKUP('1) Dateneingabe'!D37,Datenquelle!$A$1:$C$9,2,FALSE),"")</f>
        <v/>
      </c>
      <c r="E31" s="220" t="str">
        <f>IF('1) Dateneingabe'!D37&lt;&gt;"",VLOOKUP('1) Dateneingabe'!D37,Datenquelle!$A$1:$G$9,5,FALSE),"")</f>
        <v/>
      </c>
      <c r="F31" s="220" t="str">
        <f>IF('1) Dateneingabe'!L37&lt;&gt;"",'1) Dateneingabe'!L37,"")</f>
        <v/>
      </c>
      <c r="G31" s="153" t="str">
        <f>IF('1) Dateneingabe'!E37&lt;&gt;"",VLOOKUP('1) Dateneingabe'!E37,Datenquelle!$A$13:$P$33,E31,FALSE),"")</f>
        <v/>
      </c>
      <c r="H31" s="154" t="str">
        <f>IF(D31&lt;&gt;"",(C31*VLOOKUP(D31,Datenquelle!$A$83:$G$89,(G31+1),FALSE)),"")</f>
        <v/>
      </c>
      <c r="I31" s="155" t="str">
        <f>IF(B31&lt;&gt;"",VLOOKUP('1) Dateneingabe'!G37,Datenquelle!$A$39:$D$40,2,FALSE),"")</f>
        <v/>
      </c>
      <c r="J31" s="155" t="str">
        <f>IF(D31&lt;&gt;"",(VLOOKUP(D31,Datenquelle!$A$74:$E$80,2,FALSE)*C31),"")</f>
        <v/>
      </c>
      <c r="K31" s="155" t="str">
        <f>IF(D31&lt;&gt;"",(VLOOKUP(D31,Datenquelle!$A$74:$E$80,3,FALSE)*C31),"")</f>
        <v/>
      </c>
      <c r="L31" s="154" t="str">
        <f>IF(D31&lt;&gt;"",IF('1) Dateneingabe'!$D$3="ambulanter Pflegedienst",(VLOOKUP(D31,Datenquelle!$A$74:$E$80,4,FALSE)*C31),"./."),"")</f>
        <v/>
      </c>
      <c r="M31" s="156" t="str">
        <f t="shared" si="0"/>
        <v/>
      </c>
      <c r="N31" s="155" t="str">
        <f>IF(H31&lt;&gt;"",(VLOOKUP(D31,Datenquelle!$A$74:$E$80,5,FALSE)*H31),"")</f>
        <v/>
      </c>
      <c r="O31" s="156" t="str">
        <f t="shared" si="1"/>
        <v/>
      </c>
      <c r="P31" s="155" t="str">
        <f>IF(H31&lt;&gt;"",((H31*3/13)/'1) Dateneingabe'!C37),"")</f>
        <v/>
      </c>
      <c r="Q31" s="156" t="str">
        <f>IF(O31&lt;&gt;"",(((O31/12)*3/13)/'1) Dateneingabe'!C37),"")</f>
        <v/>
      </c>
      <c r="R31" s="157" t="str">
        <f t="shared" si="2"/>
        <v/>
      </c>
    </row>
    <row r="32" spans="1:18" x14ac:dyDescent="0.35">
      <c r="A32" s="141">
        <v>28</v>
      </c>
      <c r="B32" s="151" t="str">
        <f>IF('1) Dateneingabe'!B38&lt;&gt;"",'1) Dateneingabe'!B38,"")</f>
        <v/>
      </c>
      <c r="C32" s="152" t="str">
        <f>IF('1) Dateneingabe'!C38&lt;&gt;"",('1) Dateneingabe'!C38/Datenquelle!$B$36),"")</f>
        <v/>
      </c>
      <c r="D32" s="153" t="str">
        <f>IF('1) Dateneingabe'!D38&lt;&gt;"",VLOOKUP('1) Dateneingabe'!D38,Datenquelle!$A$1:$C$9,2,FALSE),"")</f>
        <v/>
      </c>
      <c r="E32" s="220" t="str">
        <f>IF('1) Dateneingabe'!D38&lt;&gt;"",VLOOKUP('1) Dateneingabe'!D38,Datenquelle!$A$1:$G$9,5,FALSE),"")</f>
        <v/>
      </c>
      <c r="F32" s="220" t="str">
        <f>IF('1) Dateneingabe'!L38&lt;&gt;"",'1) Dateneingabe'!L38,"")</f>
        <v/>
      </c>
      <c r="G32" s="153" t="str">
        <f>IF('1) Dateneingabe'!E38&lt;&gt;"",VLOOKUP('1) Dateneingabe'!E38,Datenquelle!$A$13:$P$33,E32,FALSE),"")</f>
        <v/>
      </c>
      <c r="H32" s="154" t="str">
        <f>IF(D32&lt;&gt;"",(C32*VLOOKUP(D32,Datenquelle!$A$83:$G$89,(G32+1),FALSE)),"")</f>
        <v/>
      </c>
      <c r="I32" s="155" t="str">
        <f>IF(B32&lt;&gt;"",VLOOKUP('1) Dateneingabe'!G38,Datenquelle!$A$39:$D$40,2,FALSE),"")</f>
        <v/>
      </c>
      <c r="J32" s="155" t="str">
        <f>IF(D32&lt;&gt;"",(VLOOKUP(D32,Datenquelle!$A$74:$E$80,2,FALSE)*C32),"")</f>
        <v/>
      </c>
      <c r="K32" s="155" t="str">
        <f>IF(D32&lt;&gt;"",(VLOOKUP(D32,Datenquelle!$A$74:$E$80,3,FALSE)*C32),"")</f>
        <v/>
      </c>
      <c r="L32" s="154" t="str">
        <f>IF(D32&lt;&gt;"",IF('1) Dateneingabe'!$D$3="ambulanter Pflegedienst",(VLOOKUP(D32,Datenquelle!$A$74:$E$80,4,FALSE)*C32),"./."),"")</f>
        <v/>
      </c>
      <c r="M32" s="156" t="str">
        <f t="shared" si="0"/>
        <v/>
      </c>
      <c r="N32" s="155" t="str">
        <f>IF(H32&lt;&gt;"",(VLOOKUP(D32,Datenquelle!$A$74:$E$80,5,FALSE)*H32),"")</f>
        <v/>
      </c>
      <c r="O32" s="156" t="str">
        <f t="shared" si="1"/>
        <v/>
      </c>
      <c r="P32" s="155" t="str">
        <f>IF(H32&lt;&gt;"",((H32*3/13)/'1) Dateneingabe'!C38),"")</f>
        <v/>
      </c>
      <c r="Q32" s="156" t="str">
        <f>IF(O32&lt;&gt;"",(((O32/12)*3/13)/'1) Dateneingabe'!C38),"")</f>
        <v/>
      </c>
      <c r="R32" s="157" t="str">
        <f t="shared" si="2"/>
        <v/>
      </c>
    </row>
    <row r="33" spans="1:18" x14ac:dyDescent="0.35">
      <c r="A33" s="141">
        <v>29</v>
      </c>
      <c r="B33" s="151" t="str">
        <f>IF('1) Dateneingabe'!B39&lt;&gt;"",'1) Dateneingabe'!B39,"")</f>
        <v/>
      </c>
      <c r="C33" s="152" t="str">
        <f>IF('1) Dateneingabe'!C39&lt;&gt;"",('1) Dateneingabe'!C39/Datenquelle!$B$36),"")</f>
        <v/>
      </c>
      <c r="D33" s="153" t="str">
        <f>IF('1) Dateneingabe'!D39&lt;&gt;"",VLOOKUP('1) Dateneingabe'!D39,Datenquelle!$A$1:$C$9,2,FALSE),"")</f>
        <v/>
      </c>
      <c r="E33" s="220" t="str">
        <f>IF('1) Dateneingabe'!D39&lt;&gt;"",VLOOKUP('1) Dateneingabe'!D39,Datenquelle!$A$1:$G$9,5,FALSE),"")</f>
        <v/>
      </c>
      <c r="F33" s="220" t="str">
        <f>IF('1) Dateneingabe'!L39&lt;&gt;"",'1) Dateneingabe'!L39,"")</f>
        <v/>
      </c>
      <c r="G33" s="153" t="str">
        <f>IF('1) Dateneingabe'!E39&lt;&gt;"",VLOOKUP('1) Dateneingabe'!E39,Datenquelle!$A$13:$P$33,E33,FALSE),"")</f>
        <v/>
      </c>
      <c r="H33" s="154" t="str">
        <f>IF(D33&lt;&gt;"",(C33*VLOOKUP(D33,Datenquelle!$A$83:$G$89,(G33+1),FALSE)),"")</f>
        <v/>
      </c>
      <c r="I33" s="155" t="str">
        <f>IF(B33&lt;&gt;"",VLOOKUP('1) Dateneingabe'!G39,Datenquelle!$A$39:$D$40,2,FALSE),"")</f>
        <v/>
      </c>
      <c r="J33" s="155" t="str">
        <f>IF(D33&lt;&gt;"",(VLOOKUP(D33,Datenquelle!$A$74:$E$80,2,FALSE)*C33),"")</f>
        <v/>
      </c>
      <c r="K33" s="155" t="str">
        <f>IF(D33&lt;&gt;"",(VLOOKUP(D33,Datenquelle!$A$74:$E$80,3,FALSE)*C33),"")</f>
        <v/>
      </c>
      <c r="L33" s="154" t="str">
        <f>IF(D33&lt;&gt;"",IF('1) Dateneingabe'!$D$3="ambulanter Pflegedienst",(VLOOKUP(D33,Datenquelle!$A$74:$E$80,4,FALSE)*C33),"./."),"")</f>
        <v/>
      </c>
      <c r="M33" s="156" t="str">
        <f t="shared" si="0"/>
        <v/>
      </c>
      <c r="N33" s="155" t="str">
        <f>IF(H33&lt;&gt;"",(VLOOKUP(D33,Datenquelle!$A$74:$E$80,5,FALSE)*H33),"")</f>
        <v/>
      </c>
      <c r="O33" s="156" t="str">
        <f t="shared" si="1"/>
        <v/>
      </c>
      <c r="P33" s="155" t="str">
        <f>IF(H33&lt;&gt;"",((H33*3/13)/'1) Dateneingabe'!C39),"")</f>
        <v/>
      </c>
      <c r="Q33" s="156" t="str">
        <f>IF(O33&lt;&gt;"",(((O33/12)*3/13)/'1) Dateneingabe'!C39),"")</f>
        <v/>
      </c>
      <c r="R33" s="157" t="str">
        <f t="shared" si="2"/>
        <v/>
      </c>
    </row>
    <row r="34" spans="1:18" x14ac:dyDescent="0.35">
      <c r="A34" s="141">
        <v>30</v>
      </c>
      <c r="B34" s="151" t="str">
        <f>IF('1) Dateneingabe'!B40&lt;&gt;"",'1) Dateneingabe'!B40,"")</f>
        <v/>
      </c>
      <c r="C34" s="152" t="str">
        <f>IF('1) Dateneingabe'!C40&lt;&gt;"",('1) Dateneingabe'!C40/Datenquelle!$B$36),"")</f>
        <v/>
      </c>
      <c r="D34" s="153" t="str">
        <f>IF('1) Dateneingabe'!D40&lt;&gt;"",VLOOKUP('1) Dateneingabe'!D40,Datenquelle!$A$1:$C$9,2,FALSE),"")</f>
        <v/>
      </c>
      <c r="E34" s="220" t="str">
        <f>IF('1) Dateneingabe'!D40&lt;&gt;"",VLOOKUP('1) Dateneingabe'!D40,Datenquelle!$A$1:$G$9,5,FALSE),"")</f>
        <v/>
      </c>
      <c r="F34" s="220" t="str">
        <f>IF('1) Dateneingabe'!L40&lt;&gt;"",'1) Dateneingabe'!L40,"")</f>
        <v/>
      </c>
      <c r="G34" s="153" t="str">
        <f>IF('1) Dateneingabe'!E40&lt;&gt;"",VLOOKUP('1) Dateneingabe'!E40,Datenquelle!$A$13:$P$33,E34,FALSE),"")</f>
        <v/>
      </c>
      <c r="H34" s="154" t="str">
        <f>IF(D34&lt;&gt;"",(C34*VLOOKUP(D34,Datenquelle!$A$83:$G$89,(G34+1),FALSE)),"")</f>
        <v/>
      </c>
      <c r="I34" s="155" t="str">
        <f>IF(B34&lt;&gt;"",VLOOKUP('1) Dateneingabe'!G40,Datenquelle!$A$39:$D$40,2,FALSE),"")</f>
        <v/>
      </c>
      <c r="J34" s="155" t="str">
        <f>IF(D34&lt;&gt;"",(VLOOKUP(D34,Datenquelle!$A$74:$E$80,2,FALSE)*C34),"")</f>
        <v/>
      </c>
      <c r="K34" s="155" t="str">
        <f>IF(D34&lt;&gt;"",(VLOOKUP(D34,Datenquelle!$A$74:$E$80,3,FALSE)*C34),"")</f>
        <v/>
      </c>
      <c r="L34" s="154" t="str">
        <f>IF(D34&lt;&gt;"",IF('1) Dateneingabe'!$D$3="ambulanter Pflegedienst",(VLOOKUP(D34,Datenquelle!$A$74:$E$80,4,FALSE)*C34),"./."),"")</f>
        <v/>
      </c>
      <c r="M34" s="156" t="str">
        <f t="shared" si="0"/>
        <v/>
      </c>
      <c r="N34" s="155" t="str">
        <f>IF(H34&lt;&gt;"",(VLOOKUP(D34,Datenquelle!$A$74:$E$80,5,FALSE)*H34),"")</f>
        <v/>
      </c>
      <c r="O34" s="156" t="str">
        <f t="shared" si="1"/>
        <v/>
      </c>
      <c r="P34" s="155" t="str">
        <f>IF(H34&lt;&gt;"",((H34*3/13)/'1) Dateneingabe'!C40),"")</f>
        <v/>
      </c>
      <c r="Q34" s="156" t="str">
        <f>IF(O34&lt;&gt;"",(((O34/12)*3/13)/'1) Dateneingabe'!C40),"")</f>
        <v/>
      </c>
      <c r="R34" s="157" t="str">
        <f t="shared" si="2"/>
        <v/>
      </c>
    </row>
    <row r="35" spans="1:18" x14ac:dyDescent="0.35">
      <c r="A35" s="141">
        <v>31</v>
      </c>
      <c r="B35" s="151" t="str">
        <f>IF('1) Dateneingabe'!B41&lt;&gt;"",'1) Dateneingabe'!B41,"")</f>
        <v/>
      </c>
      <c r="C35" s="152" t="str">
        <f>IF('1) Dateneingabe'!C41&lt;&gt;"",('1) Dateneingabe'!C41/Datenquelle!$B$36),"")</f>
        <v/>
      </c>
      <c r="D35" s="153" t="str">
        <f>IF('1) Dateneingabe'!D41&lt;&gt;"",VLOOKUP('1) Dateneingabe'!D41,Datenquelle!$A$1:$C$9,2,FALSE),"")</f>
        <v/>
      </c>
      <c r="E35" s="220" t="str">
        <f>IF('1) Dateneingabe'!D41&lt;&gt;"",VLOOKUP('1) Dateneingabe'!D41,Datenquelle!$A$1:$G$9,5,FALSE),"")</f>
        <v/>
      </c>
      <c r="F35" s="220" t="str">
        <f>IF('1) Dateneingabe'!L41&lt;&gt;"",'1) Dateneingabe'!L41,"")</f>
        <v/>
      </c>
      <c r="G35" s="153" t="str">
        <f>IF('1) Dateneingabe'!E41&lt;&gt;"",VLOOKUP('1) Dateneingabe'!E41,Datenquelle!$A$13:$P$33,E35,FALSE),"")</f>
        <v/>
      </c>
      <c r="H35" s="154" t="str">
        <f>IF(D35&lt;&gt;"",(C35*VLOOKUP(D35,Datenquelle!$A$83:$G$89,(G35+1),FALSE)),"")</f>
        <v/>
      </c>
      <c r="I35" s="155" t="str">
        <f>IF(B35&lt;&gt;"",VLOOKUP('1) Dateneingabe'!G41,Datenquelle!$A$39:$D$40,2,FALSE),"")</f>
        <v/>
      </c>
      <c r="J35" s="155" t="str">
        <f>IF(D35&lt;&gt;"",(VLOOKUP(D35,Datenquelle!$A$74:$E$80,2,FALSE)*C35),"")</f>
        <v/>
      </c>
      <c r="K35" s="155" t="str">
        <f>IF(D35&lt;&gt;"",(VLOOKUP(D35,Datenquelle!$A$74:$E$80,3,FALSE)*C35),"")</f>
        <v/>
      </c>
      <c r="L35" s="154" t="str">
        <f>IF(D35&lt;&gt;"",IF('1) Dateneingabe'!$D$3="ambulanter Pflegedienst",(VLOOKUP(D35,Datenquelle!$A$74:$E$80,4,FALSE)*C35),"./."),"")</f>
        <v/>
      </c>
      <c r="M35" s="156" t="str">
        <f t="shared" si="0"/>
        <v/>
      </c>
      <c r="N35" s="155" t="str">
        <f>IF(H35&lt;&gt;"",(VLOOKUP(D35,Datenquelle!$A$74:$E$80,5,FALSE)*H35),"")</f>
        <v/>
      </c>
      <c r="O35" s="156" t="str">
        <f t="shared" si="1"/>
        <v/>
      </c>
      <c r="P35" s="155" t="str">
        <f>IF(H35&lt;&gt;"",((H35*3/13)/'1) Dateneingabe'!C41),"")</f>
        <v/>
      </c>
      <c r="Q35" s="156" t="str">
        <f>IF(O35&lt;&gt;"",(((O35/12)*3/13)/'1) Dateneingabe'!C41),"")</f>
        <v/>
      </c>
      <c r="R35" s="157" t="str">
        <f t="shared" si="2"/>
        <v/>
      </c>
    </row>
    <row r="36" spans="1:18" x14ac:dyDescent="0.35">
      <c r="A36" s="141">
        <v>32</v>
      </c>
      <c r="B36" s="151" t="str">
        <f>IF('1) Dateneingabe'!B42&lt;&gt;"",'1) Dateneingabe'!B42,"")</f>
        <v/>
      </c>
      <c r="C36" s="152" t="str">
        <f>IF('1) Dateneingabe'!C42&lt;&gt;"",('1) Dateneingabe'!C42/Datenquelle!$B$36),"")</f>
        <v/>
      </c>
      <c r="D36" s="153" t="str">
        <f>IF('1) Dateneingabe'!D42&lt;&gt;"",VLOOKUP('1) Dateneingabe'!D42,Datenquelle!$A$1:$C$9,2,FALSE),"")</f>
        <v/>
      </c>
      <c r="E36" s="220" t="str">
        <f>IF('1) Dateneingabe'!D42&lt;&gt;"",VLOOKUP('1) Dateneingabe'!D42,Datenquelle!$A$1:$G$9,5,FALSE),"")</f>
        <v/>
      </c>
      <c r="F36" s="220" t="str">
        <f>IF('1) Dateneingabe'!L42&lt;&gt;"",'1) Dateneingabe'!L42,"")</f>
        <v/>
      </c>
      <c r="G36" s="153" t="str">
        <f>IF('1) Dateneingabe'!E42&lt;&gt;"",VLOOKUP('1) Dateneingabe'!E42,Datenquelle!$A$13:$P$33,E36,FALSE),"")</f>
        <v/>
      </c>
      <c r="H36" s="154" t="str">
        <f>IF(D36&lt;&gt;"",(C36*VLOOKUP(D36,Datenquelle!$A$83:$G$89,(G36+1),FALSE)),"")</f>
        <v/>
      </c>
      <c r="I36" s="155" t="str">
        <f>IF(B36&lt;&gt;"",VLOOKUP('1) Dateneingabe'!G42,Datenquelle!$A$39:$D$40,2,FALSE),"")</f>
        <v/>
      </c>
      <c r="J36" s="155" t="str">
        <f>IF(D36&lt;&gt;"",(VLOOKUP(D36,Datenquelle!$A$74:$E$80,2,FALSE)*C36),"")</f>
        <v/>
      </c>
      <c r="K36" s="155" t="str">
        <f>IF(D36&lt;&gt;"",(VLOOKUP(D36,Datenquelle!$A$74:$E$80,3,FALSE)*C36),"")</f>
        <v/>
      </c>
      <c r="L36" s="154" t="str">
        <f>IF(D36&lt;&gt;"",IF('1) Dateneingabe'!$D$3="ambulanter Pflegedienst",(VLOOKUP(D36,Datenquelle!$A$74:$E$80,4,FALSE)*C36),"./."),"")</f>
        <v/>
      </c>
      <c r="M36" s="156" t="str">
        <f t="shared" si="0"/>
        <v/>
      </c>
      <c r="N36" s="155" t="str">
        <f>IF(H36&lt;&gt;"",(VLOOKUP(D36,Datenquelle!$A$74:$E$80,5,FALSE)*H36),"")</f>
        <v/>
      </c>
      <c r="O36" s="156" t="str">
        <f t="shared" si="1"/>
        <v/>
      </c>
      <c r="P36" s="155" t="str">
        <f>IF(H36&lt;&gt;"",((H36*3/13)/'1) Dateneingabe'!C42),"")</f>
        <v/>
      </c>
      <c r="Q36" s="156" t="str">
        <f>IF(O36&lt;&gt;"",(((O36/12)*3/13)/'1) Dateneingabe'!C42),"")</f>
        <v/>
      </c>
      <c r="R36" s="157" t="str">
        <f t="shared" si="2"/>
        <v/>
      </c>
    </row>
    <row r="37" spans="1:18" x14ac:dyDescent="0.35">
      <c r="A37" s="141">
        <v>33</v>
      </c>
      <c r="B37" s="151" t="str">
        <f>IF('1) Dateneingabe'!B43&lt;&gt;"",'1) Dateneingabe'!B43,"")</f>
        <v/>
      </c>
      <c r="C37" s="152" t="str">
        <f>IF('1) Dateneingabe'!C43&lt;&gt;"",('1) Dateneingabe'!C43/Datenquelle!$B$36),"")</f>
        <v/>
      </c>
      <c r="D37" s="153" t="str">
        <f>IF('1) Dateneingabe'!D43&lt;&gt;"",VLOOKUP('1) Dateneingabe'!D43,Datenquelle!$A$1:$C$9,2,FALSE),"")</f>
        <v/>
      </c>
      <c r="E37" s="220" t="str">
        <f>IF('1) Dateneingabe'!D43&lt;&gt;"",VLOOKUP('1) Dateneingabe'!D43,Datenquelle!$A$1:$G$9,5,FALSE),"")</f>
        <v/>
      </c>
      <c r="F37" s="220" t="str">
        <f>IF('1) Dateneingabe'!L43&lt;&gt;"",'1) Dateneingabe'!L43,"")</f>
        <v/>
      </c>
      <c r="G37" s="153" t="str">
        <f>IF('1) Dateneingabe'!E43&lt;&gt;"",VLOOKUP('1) Dateneingabe'!E43,Datenquelle!$A$13:$P$33,E37,FALSE),"")</f>
        <v/>
      </c>
      <c r="H37" s="154" t="str">
        <f>IF(D37&lt;&gt;"",(C37*VLOOKUP(D37,Datenquelle!$A$83:$G$89,(G37+1),FALSE)),"")</f>
        <v/>
      </c>
      <c r="I37" s="155" t="str">
        <f>IF(B37&lt;&gt;"",VLOOKUP('1) Dateneingabe'!G43,Datenquelle!$A$39:$D$40,2,FALSE),"")</f>
        <v/>
      </c>
      <c r="J37" s="155" t="str">
        <f>IF(D37&lt;&gt;"",(VLOOKUP(D37,Datenquelle!$A$74:$E$80,2,FALSE)*C37),"")</f>
        <v/>
      </c>
      <c r="K37" s="155" t="str">
        <f>IF(D37&lt;&gt;"",(VLOOKUP(D37,Datenquelle!$A$74:$E$80,3,FALSE)*C37),"")</f>
        <v/>
      </c>
      <c r="L37" s="154" t="str">
        <f>IF(D37&lt;&gt;"",IF('1) Dateneingabe'!$D$3="ambulanter Pflegedienst",(VLOOKUP(D37,Datenquelle!$A$74:$E$80,4,FALSE)*C37),"./."),"")</f>
        <v/>
      </c>
      <c r="M37" s="156" t="str">
        <f t="shared" si="0"/>
        <v/>
      </c>
      <c r="N37" s="155" t="str">
        <f>IF(H37&lt;&gt;"",(VLOOKUP(D37,Datenquelle!$A$74:$E$80,5,FALSE)*H37),"")</f>
        <v/>
      </c>
      <c r="O37" s="156" t="str">
        <f t="shared" si="1"/>
        <v/>
      </c>
      <c r="P37" s="155" t="str">
        <f>IF(H37&lt;&gt;"",((H37*3/13)/'1) Dateneingabe'!C43),"")</f>
        <v/>
      </c>
      <c r="Q37" s="156" t="str">
        <f>IF(O37&lt;&gt;"",(((O37/12)*3/13)/'1) Dateneingabe'!C43),"")</f>
        <v/>
      </c>
      <c r="R37" s="157" t="str">
        <f t="shared" si="2"/>
        <v/>
      </c>
    </row>
    <row r="38" spans="1:18" x14ac:dyDescent="0.35">
      <c r="A38" s="141">
        <v>34</v>
      </c>
      <c r="B38" s="151" t="str">
        <f>IF('1) Dateneingabe'!B44&lt;&gt;"",'1) Dateneingabe'!B44,"")</f>
        <v/>
      </c>
      <c r="C38" s="152" t="str">
        <f>IF('1) Dateneingabe'!C44&lt;&gt;"",('1) Dateneingabe'!C44/Datenquelle!$B$36),"")</f>
        <v/>
      </c>
      <c r="D38" s="153" t="str">
        <f>IF('1) Dateneingabe'!D44&lt;&gt;"",VLOOKUP('1) Dateneingabe'!D44,Datenquelle!$A$1:$C$9,2,FALSE),"")</f>
        <v/>
      </c>
      <c r="E38" s="220" t="str">
        <f>IF('1) Dateneingabe'!D44&lt;&gt;"",VLOOKUP('1) Dateneingabe'!D44,Datenquelle!$A$1:$G$9,5,FALSE),"")</f>
        <v/>
      </c>
      <c r="F38" s="220" t="str">
        <f>IF('1) Dateneingabe'!L44&lt;&gt;"",'1) Dateneingabe'!L44,"")</f>
        <v/>
      </c>
      <c r="G38" s="153" t="str">
        <f>IF('1) Dateneingabe'!E44&lt;&gt;"",VLOOKUP('1) Dateneingabe'!E44,Datenquelle!$A$13:$P$33,E38,FALSE),"")</f>
        <v/>
      </c>
      <c r="H38" s="154" t="str">
        <f>IF(D38&lt;&gt;"",(C38*VLOOKUP(D38,Datenquelle!$A$83:$G$89,(G38+1),FALSE)),"")</f>
        <v/>
      </c>
      <c r="I38" s="155" t="str">
        <f>IF(B38&lt;&gt;"",VLOOKUP('1) Dateneingabe'!G44,Datenquelle!$A$39:$D$40,2,FALSE),"")</f>
        <v/>
      </c>
      <c r="J38" s="155" t="str">
        <f>IF(D38&lt;&gt;"",(VLOOKUP(D38,Datenquelle!$A$74:$E$80,2,FALSE)*C38),"")</f>
        <v/>
      </c>
      <c r="K38" s="155" t="str">
        <f>IF(D38&lt;&gt;"",(VLOOKUP(D38,Datenquelle!$A$74:$E$80,3,FALSE)*C38),"")</f>
        <v/>
      </c>
      <c r="L38" s="154" t="str">
        <f>IF(D38&lt;&gt;"",IF('1) Dateneingabe'!$D$3="ambulanter Pflegedienst",(VLOOKUP(D38,Datenquelle!$A$74:$E$80,4,FALSE)*C38),"./."),"")</f>
        <v/>
      </c>
      <c r="M38" s="156" t="str">
        <f t="shared" si="0"/>
        <v/>
      </c>
      <c r="N38" s="155" t="str">
        <f>IF(H38&lt;&gt;"",(VLOOKUP(D38,Datenquelle!$A$74:$E$80,5,FALSE)*H38),"")</f>
        <v/>
      </c>
      <c r="O38" s="156" t="str">
        <f t="shared" si="1"/>
        <v/>
      </c>
      <c r="P38" s="155" t="str">
        <f>IF(H38&lt;&gt;"",((H38*3/13)/'1) Dateneingabe'!C44),"")</f>
        <v/>
      </c>
      <c r="Q38" s="156" t="str">
        <f>IF(O38&lt;&gt;"",(((O38/12)*3/13)/'1) Dateneingabe'!C44),"")</f>
        <v/>
      </c>
      <c r="R38" s="157" t="str">
        <f t="shared" si="2"/>
        <v/>
      </c>
    </row>
    <row r="39" spans="1:18" x14ac:dyDescent="0.35">
      <c r="A39" s="141">
        <v>35</v>
      </c>
      <c r="B39" s="151" t="str">
        <f>IF('1) Dateneingabe'!B45&lt;&gt;"",'1) Dateneingabe'!B45,"")</f>
        <v/>
      </c>
      <c r="C39" s="152" t="str">
        <f>IF('1) Dateneingabe'!C45&lt;&gt;"",('1) Dateneingabe'!C45/Datenquelle!$B$36),"")</f>
        <v/>
      </c>
      <c r="D39" s="153" t="str">
        <f>IF('1) Dateneingabe'!D45&lt;&gt;"",VLOOKUP('1) Dateneingabe'!D45,Datenquelle!$A$1:$C$9,2,FALSE),"")</f>
        <v/>
      </c>
      <c r="E39" s="220" t="str">
        <f>IF('1) Dateneingabe'!D45&lt;&gt;"",VLOOKUP('1) Dateneingabe'!D45,Datenquelle!$A$1:$G$9,5,FALSE),"")</f>
        <v/>
      </c>
      <c r="F39" s="220" t="str">
        <f>IF('1) Dateneingabe'!L45&lt;&gt;"",'1) Dateneingabe'!L45,"")</f>
        <v/>
      </c>
      <c r="G39" s="153" t="str">
        <f>IF('1) Dateneingabe'!E45&lt;&gt;"",VLOOKUP('1) Dateneingabe'!E45,Datenquelle!$A$13:$P$33,E39,FALSE),"")</f>
        <v/>
      </c>
      <c r="H39" s="154" t="str">
        <f>IF(D39&lt;&gt;"",(C39*VLOOKUP(D39,Datenquelle!$A$83:$G$89,(G39+1),FALSE)),"")</f>
        <v/>
      </c>
      <c r="I39" s="155" t="str">
        <f>IF(B39&lt;&gt;"",VLOOKUP('1) Dateneingabe'!G45,Datenquelle!$A$39:$D$40,2,FALSE),"")</f>
        <v/>
      </c>
      <c r="J39" s="155" t="str">
        <f>IF(D39&lt;&gt;"",(VLOOKUP(D39,Datenquelle!$A$74:$E$80,2,FALSE)*C39),"")</f>
        <v/>
      </c>
      <c r="K39" s="155" t="str">
        <f>IF(D39&lt;&gt;"",(VLOOKUP(D39,Datenquelle!$A$74:$E$80,3,FALSE)*C39),"")</f>
        <v/>
      </c>
      <c r="L39" s="154" t="str">
        <f>IF(D39&lt;&gt;"",IF('1) Dateneingabe'!$D$3="ambulanter Pflegedienst",(VLOOKUP(D39,Datenquelle!$A$74:$E$80,4,FALSE)*C39),"./."),"")</f>
        <v/>
      </c>
      <c r="M39" s="156" t="str">
        <f t="shared" si="0"/>
        <v/>
      </c>
      <c r="N39" s="155" t="str">
        <f>IF(H39&lt;&gt;"",(VLOOKUP(D39,Datenquelle!$A$74:$E$80,5,FALSE)*H39),"")</f>
        <v/>
      </c>
      <c r="O39" s="156" t="str">
        <f t="shared" si="1"/>
        <v/>
      </c>
      <c r="P39" s="155" t="str">
        <f>IF(H39&lt;&gt;"",((H39*3/13)/'1) Dateneingabe'!C45),"")</f>
        <v/>
      </c>
      <c r="Q39" s="156" t="str">
        <f>IF(O39&lt;&gt;"",(((O39/12)*3/13)/'1) Dateneingabe'!C45),"")</f>
        <v/>
      </c>
      <c r="R39" s="157" t="str">
        <f t="shared" si="2"/>
        <v/>
      </c>
    </row>
    <row r="40" spans="1:18" x14ac:dyDescent="0.35">
      <c r="A40" s="141">
        <v>36</v>
      </c>
      <c r="B40" s="151" t="str">
        <f>IF('1) Dateneingabe'!B46&lt;&gt;"",'1) Dateneingabe'!B46,"")</f>
        <v/>
      </c>
      <c r="C40" s="152" t="str">
        <f>IF('1) Dateneingabe'!C46&lt;&gt;"",('1) Dateneingabe'!C46/Datenquelle!$B$36),"")</f>
        <v/>
      </c>
      <c r="D40" s="153" t="str">
        <f>IF('1) Dateneingabe'!D46&lt;&gt;"",VLOOKUP('1) Dateneingabe'!D46,Datenquelle!$A$1:$C$9,2,FALSE),"")</f>
        <v/>
      </c>
      <c r="E40" s="220" t="str">
        <f>IF('1) Dateneingabe'!D46&lt;&gt;"",VLOOKUP('1) Dateneingabe'!D46,Datenquelle!$A$1:$G$9,5,FALSE),"")</f>
        <v/>
      </c>
      <c r="F40" s="220" t="str">
        <f>IF('1) Dateneingabe'!L46&lt;&gt;"",'1) Dateneingabe'!L46,"")</f>
        <v/>
      </c>
      <c r="G40" s="153" t="str">
        <f>IF('1) Dateneingabe'!E46&lt;&gt;"",VLOOKUP('1) Dateneingabe'!E46,Datenquelle!$A$13:$P$33,E40,FALSE),"")</f>
        <v/>
      </c>
      <c r="H40" s="154" t="str">
        <f>IF(D40&lt;&gt;"",(C40*VLOOKUP(D40,Datenquelle!$A$83:$G$89,(G40+1),FALSE)),"")</f>
        <v/>
      </c>
      <c r="I40" s="155" t="str">
        <f>IF(B40&lt;&gt;"",VLOOKUP('1) Dateneingabe'!G46,Datenquelle!$A$39:$D$40,2,FALSE),"")</f>
        <v/>
      </c>
      <c r="J40" s="155" t="str">
        <f>IF(D40&lt;&gt;"",(VLOOKUP(D40,Datenquelle!$A$74:$E$80,2,FALSE)*C40),"")</f>
        <v/>
      </c>
      <c r="K40" s="155" t="str">
        <f>IF(D40&lt;&gt;"",(VLOOKUP(D40,Datenquelle!$A$74:$E$80,3,FALSE)*C40),"")</f>
        <v/>
      </c>
      <c r="L40" s="154" t="str">
        <f>IF(D40&lt;&gt;"",IF('1) Dateneingabe'!$D$3="ambulanter Pflegedienst",(VLOOKUP(D40,Datenquelle!$A$74:$E$80,4,FALSE)*C40),"./."),"")</f>
        <v/>
      </c>
      <c r="M40" s="156" t="str">
        <f t="shared" si="0"/>
        <v/>
      </c>
      <c r="N40" s="155" t="str">
        <f>IF(H40&lt;&gt;"",(VLOOKUP(D40,Datenquelle!$A$74:$E$80,5,FALSE)*H40),"")</f>
        <v/>
      </c>
      <c r="O40" s="156" t="str">
        <f t="shared" si="1"/>
        <v/>
      </c>
      <c r="P40" s="155" t="str">
        <f>IF(H40&lt;&gt;"",((H40*3/13)/'1) Dateneingabe'!C46),"")</f>
        <v/>
      </c>
      <c r="Q40" s="156" t="str">
        <f>IF(O40&lt;&gt;"",(((O40/12)*3/13)/'1) Dateneingabe'!C46),"")</f>
        <v/>
      </c>
      <c r="R40" s="157" t="str">
        <f t="shared" si="2"/>
        <v/>
      </c>
    </row>
    <row r="41" spans="1:18" x14ac:dyDescent="0.35">
      <c r="A41" s="141">
        <v>37</v>
      </c>
      <c r="B41" s="151" t="str">
        <f>IF('1) Dateneingabe'!B47&lt;&gt;"",'1) Dateneingabe'!B47,"")</f>
        <v/>
      </c>
      <c r="C41" s="152" t="str">
        <f>IF('1) Dateneingabe'!C47&lt;&gt;"",('1) Dateneingabe'!C47/Datenquelle!$B$36),"")</f>
        <v/>
      </c>
      <c r="D41" s="153" t="str">
        <f>IF('1) Dateneingabe'!D47&lt;&gt;"",VLOOKUP('1) Dateneingabe'!D47,Datenquelle!$A$1:$C$9,2,FALSE),"")</f>
        <v/>
      </c>
      <c r="E41" s="220" t="str">
        <f>IF('1) Dateneingabe'!D47&lt;&gt;"",VLOOKUP('1) Dateneingabe'!D47,Datenquelle!$A$1:$G$9,5,FALSE),"")</f>
        <v/>
      </c>
      <c r="F41" s="220" t="str">
        <f>IF('1) Dateneingabe'!L47&lt;&gt;"",'1) Dateneingabe'!L47,"")</f>
        <v/>
      </c>
      <c r="G41" s="153" t="str">
        <f>IF('1) Dateneingabe'!E47&lt;&gt;"",VLOOKUP('1) Dateneingabe'!E47,Datenquelle!$A$13:$P$33,E41,FALSE),"")</f>
        <v/>
      </c>
      <c r="H41" s="154" t="str">
        <f>IF(D41&lt;&gt;"",(C41*VLOOKUP(D41,Datenquelle!$A$83:$G$89,(G41+1),FALSE)),"")</f>
        <v/>
      </c>
      <c r="I41" s="155" t="str">
        <f>IF(B41&lt;&gt;"",VLOOKUP('1) Dateneingabe'!G47,Datenquelle!$A$39:$D$40,2,FALSE),"")</f>
        <v/>
      </c>
      <c r="J41" s="155" t="str">
        <f>IF(D41&lt;&gt;"",(VLOOKUP(D41,Datenquelle!$A$74:$E$80,2,FALSE)*C41),"")</f>
        <v/>
      </c>
      <c r="K41" s="155" t="str">
        <f>IF(D41&lt;&gt;"",(VLOOKUP(D41,Datenquelle!$A$74:$E$80,3,FALSE)*C41),"")</f>
        <v/>
      </c>
      <c r="L41" s="154" t="str">
        <f>IF(D41&lt;&gt;"",IF('1) Dateneingabe'!$D$3="ambulanter Pflegedienst",(VLOOKUP(D41,Datenquelle!$A$74:$E$80,4,FALSE)*C41),"./."),"")</f>
        <v/>
      </c>
      <c r="M41" s="156" t="str">
        <f t="shared" si="0"/>
        <v/>
      </c>
      <c r="N41" s="155" t="str">
        <f>IF(H41&lt;&gt;"",(VLOOKUP(D41,Datenquelle!$A$74:$E$80,5,FALSE)*H41),"")</f>
        <v/>
      </c>
      <c r="O41" s="156" t="str">
        <f t="shared" si="1"/>
        <v/>
      </c>
      <c r="P41" s="155" t="str">
        <f>IF(H41&lt;&gt;"",((H41*3/13)/'1) Dateneingabe'!C47),"")</f>
        <v/>
      </c>
      <c r="Q41" s="156" t="str">
        <f>IF(O41&lt;&gt;"",(((O41/12)*3/13)/'1) Dateneingabe'!C47),"")</f>
        <v/>
      </c>
      <c r="R41" s="157" t="str">
        <f t="shared" si="2"/>
        <v/>
      </c>
    </row>
    <row r="42" spans="1:18" x14ac:dyDescent="0.35">
      <c r="A42" s="141">
        <v>38</v>
      </c>
      <c r="B42" s="151" t="str">
        <f>IF('1) Dateneingabe'!B48&lt;&gt;"",'1) Dateneingabe'!B48,"")</f>
        <v/>
      </c>
      <c r="C42" s="152" t="str">
        <f>IF('1) Dateneingabe'!C48&lt;&gt;"",('1) Dateneingabe'!C48/Datenquelle!$B$36),"")</f>
        <v/>
      </c>
      <c r="D42" s="153" t="str">
        <f>IF('1) Dateneingabe'!D48&lt;&gt;"",VLOOKUP('1) Dateneingabe'!D48,Datenquelle!$A$1:$C$9,2,FALSE),"")</f>
        <v/>
      </c>
      <c r="E42" s="220" t="str">
        <f>IF('1) Dateneingabe'!D48&lt;&gt;"",VLOOKUP('1) Dateneingabe'!D48,Datenquelle!$A$1:$G$9,5,FALSE),"")</f>
        <v/>
      </c>
      <c r="F42" s="220" t="str">
        <f>IF('1) Dateneingabe'!L48&lt;&gt;"",'1) Dateneingabe'!L48,"")</f>
        <v/>
      </c>
      <c r="G42" s="153" t="str">
        <f>IF('1) Dateneingabe'!E48&lt;&gt;"",VLOOKUP('1) Dateneingabe'!E48,Datenquelle!$A$13:$P$33,E42,FALSE),"")</f>
        <v/>
      </c>
      <c r="H42" s="154" t="str">
        <f>IF(D42&lt;&gt;"",(C42*VLOOKUP(D42,Datenquelle!$A$83:$G$89,(G42+1),FALSE)),"")</f>
        <v/>
      </c>
      <c r="I42" s="155" t="str">
        <f>IF(B42&lt;&gt;"",VLOOKUP('1) Dateneingabe'!G48,Datenquelle!$A$39:$D$40,2,FALSE),"")</f>
        <v/>
      </c>
      <c r="J42" s="155" t="str">
        <f>IF(D42&lt;&gt;"",(VLOOKUP(D42,Datenquelle!$A$74:$E$80,2,FALSE)*C42),"")</f>
        <v/>
      </c>
      <c r="K42" s="155" t="str">
        <f>IF(D42&lt;&gt;"",(VLOOKUP(D42,Datenquelle!$A$74:$E$80,3,FALSE)*C42),"")</f>
        <v/>
      </c>
      <c r="L42" s="154" t="str">
        <f>IF(D42&lt;&gt;"",IF('1) Dateneingabe'!$D$3="ambulanter Pflegedienst",(VLOOKUP(D42,Datenquelle!$A$74:$E$80,4,FALSE)*C42),"./."),"")</f>
        <v/>
      </c>
      <c r="M42" s="156" t="str">
        <f t="shared" si="0"/>
        <v/>
      </c>
      <c r="N42" s="155" t="str">
        <f>IF(H42&lt;&gt;"",(VLOOKUP(D42,Datenquelle!$A$74:$E$80,5,FALSE)*H42),"")</f>
        <v/>
      </c>
      <c r="O42" s="156" t="str">
        <f t="shared" si="1"/>
        <v/>
      </c>
      <c r="P42" s="155" t="str">
        <f>IF(H42&lt;&gt;"",((H42*3/13)/'1) Dateneingabe'!C48),"")</f>
        <v/>
      </c>
      <c r="Q42" s="156" t="str">
        <f>IF(O42&lt;&gt;"",(((O42/12)*3/13)/'1) Dateneingabe'!C48),"")</f>
        <v/>
      </c>
      <c r="R42" s="157" t="str">
        <f t="shared" si="2"/>
        <v/>
      </c>
    </row>
    <row r="43" spans="1:18" x14ac:dyDescent="0.35">
      <c r="A43" s="141">
        <v>39</v>
      </c>
      <c r="B43" s="151" t="str">
        <f>IF('1) Dateneingabe'!B49&lt;&gt;"",'1) Dateneingabe'!B49,"")</f>
        <v/>
      </c>
      <c r="C43" s="152" t="str">
        <f>IF('1) Dateneingabe'!C49&lt;&gt;"",('1) Dateneingabe'!C49/Datenquelle!$B$36),"")</f>
        <v/>
      </c>
      <c r="D43" s="153" t="str">
        <f>IF('1) Dateneingabe'!D49&lt;&gt;"",VLOOKUP('1) Dateneingabe'!D49,Datenquelle!$A$1:$C$9,2,FALSE),"")</f>
        <v/>
      </c>
      <c r="E43" s="220" t="str">
        <f>IF('1) Dateneingabe'!D49&lt;&gt;"",VLOOKUP('1) Dateneingabe'!D49,Datenquelle!$A$1:$G$9,5,FALSE),"")</f>
        <v/>
      </c>
      <c r="F43" s="220" t="str">
        <f>IF('1) Dateneingabe'!L49&lt;&gt;"",'1) Dateneingabe'!L49,"")</f>
        <v/>
      </c>
      <c r="G43" s="153" t="str">
        <f>IF('1) Dateneingabe'!E49&lt;&gt;"",VLOOKUP('1) Dateneingabe'!E49,Datenquelle!$A$13:$P$33,E43,FALSE),"")</f>
        <v/>
      </c>
      <c r="H43" s="154" t="str">
        <f>IF(D43&lt;&gt;"",(C43*VLOOKUP(D43,Datenquelle!$A$83:$G$89,(G43+1),FALSE)),"")</f>
        <v/>
      </c>
      <c r="I43" s="155" t="str">
        <f>IF(B43&lt;&gt;"",VLOOKUP('1) Dateneingabe'!G49,Datenquelle!$A$39:$D$40,2,FALSE),"")</f>
        <v/>
      </c>
      <c r="J43" s="155" t="str">
        <f>IF(D43&lt;&gt;"",(VLOOKUP(D43,Datenquelle!$A$74:$E$80,2,FALSE)*C43),"")</f>
        <v/>
      </c>
      <c r="K43" s="155" t="str">
        <f>IF(D43&lt;&gt;"",(VLOOKUP(D43,Datenquelle!$A$74:$E$80,3,FALSE)*C43),"")</f>
        <v/>
      </c>
      <c r="L43" s="154" t="str">
        <f>IF(D43&lt;&gt;"",IF('1) Dateneingabe'!$D$3="ambulanter Pflegedienst",(VLOOKUP(D43,Datenquelle!$A$74:$E$80,4,FALSE)*C43),"./."),"")</f>
        <v/>
      </c>
      <c r="M43" s="156" t="str">
        <f t="shared" si="0"/>
        <v/>
      </c>
      <c r="N43" s="155" t="str">
        <f>IF(H43&lt;&gt;"",(VLOOKUP(D43,Datenquelle!$A$74:$E$80,5,FALSE)*H43),"")</f>
        <v/>
      </c>
      <c r="O43" s="156" t="str">
        <f t="shared" si="1"/>
        <v/>
      </c>
      <c r="P43" s="155" t="str">
        <f>IF(H43&lt;&gt;"",((H43*3/13)/'1) Dateneingabe'!C49),"")</f>
        <v/>
      </c>
      <c r="Q43" s="156" t="str">
        <f>IF(O43&lt;&gt;"",(((O43/12)*3/13)/'1) Dateneingabe'!C49),"")</f>
        <v/>
      </c>
      <c r="R43" s="157" t="str">
        <f t="shared" si="2"/>
        <v/>
      </c>
    </row>
    <row r="44" spans="1:18" x14ac:dyDescent="0.35">
      <c r="A44" s="141">
        <v>40</v>
      </c>
      <c r="B44" s="151" t="str">
        <f>IF('1) Dateneingabe'!B50&lt;&gt;"",'1) Dateneingabe'!B50,"")</f>
        <v/>
      </c>
      <c r="C44" s="152" t="str">
        <f>IF('1) Dateneingabe'!C50&lt;&gt;"",('1) Dateneingabe'!C50/Datenquelle!$B$36),"")</f>
        <v/>
      </c>
      <c r="D44" s="153" t="str">
        <f>IF('1) Dateneingabe'!D50&lt;&gt;"",VLOOKUP('1) Dateneingabe'!D50,Datenquelle!$A$1:$C$9,2,FALSE),"")</f>
        <v/>
      </c>
      <c r="E44" s="220" t="str">
        <f>IF('1) Dateneingabe'!D50&lt;&gt;"",VLOOKUP('1) Dateneingabe'!D50,Datenquelle!$A$1:$G$9,5,FALSE),"")</f>
        <v/>
      </c>
      <c r="F44" s="220" t="str">
        <f>IF('1) Dateneingabe'!L50&lt;&gt;"",'1) Dateneingabe'!L50,"")</f>
        <v/>
      </c>
      <c r="G44" s="153" t="str">
        <f>IF('1) Dateneingabe'!E50&lt;&gt;"",VLOOKUP('1) Dateneingabe'!E50,Datenquelle!$A$13:$P$33,E44,FALSE),"")</f>
        <v/>
      </c>
      <c r="H44" s="154" t="str">
        <f>IF(D44&lt;&gt;"",(C44*VLOOKUP(D44,Datenquelle!$A$83:$G$89,(G44+1),FALSE)),"")</f>
        <v/>
      </c>
      <c r="I44" s="155" t="str">
        <f>IF(B44&lt;&gt;"",VLOOKUP('1) Dateneingabe'!G50,Datenquelle!$A$39:$D$40,2,FALSE),"")</f>
        <v/>
      </c>
      <c r="J44" s="155" t="str">
        <f>IF(D44&lt;&gt;"",(VLOOKUP(D44,Datenquelle!$A$74:$E$80,2,FALSE)*C44),"")</f>
        <v/>
      </c>
      <c r="K44" s="155" t="str">
        <f>IF(D44&lt;&gt;"",(VLOOKUP(D44,Datenquelle!$A$74:$E$80,3,FALSE)*C44),"")</f>
        <v/>
      </c>
      <c r="L44" s="154" t="str">
        <f>IF(D44&lt;&gt;"",IF('1) Dateneingabe'!$D$3="ambulanter Pflegedienst",(VLOOKUP(D44,Datenquelle!$A$74:$E$80,4,FALSE)*C44),"./."),"")</f>
        <v/>
      </c>
      <c r="M44" s="156" t="str">
        <f t="shared" si="0"/>
        <v/>
      </c>
      <c r="N44" s="155" t="str">
        <f>IF(H44&lt;&gt;"",(VLOOKUP(D44,Datenquelle!$A$74:$E$80,5,FALSE)*H44),"")</f>
        <v/>
      </c>
      <c r="O44" s="156" t="str">
        <f t="shared" si="1"/>
        <v/>
      </c>
      <c r="P44" s="155" t="str">
        <f>IF(H44&lt;&gt;"",((H44*3/13)/'1) Dateneingabe'!C50),"")</f>
        <v/>
      </c>
      <c r="Q44" s="156" t="str">
        <f>IF(O44&lt;&gt;"",(((O44/12)*3/13)/'1) Dateneingabe'!C50),"")</f>
        <v/>
      </c>
      <c r="R44" s="157" t="str">
        <f t="shared" si="2"/>
        <v/>
      </c>
    </row>
    <row r="45" spans="1:18" x14ac:dyDescent="0.35">
      <c r="A45" s="141">
        <v>41</v>
      </c>
      <c r="B45" s="151" t="str">
        <f>IF('1) Dateneingabe'!B51&lt;&gt;"",'1) Dateneingabe'!B51,"")</f>
        <v/>
      </c>
      <c r="C45" s="152" t="str">
        <f>IF('1) Dateneingabe'!C51&lt;&gt;"",('1) Dateneingabe'!C51/Datenquelle!$B$36),"")</f>
        <v/>
      </c>
      <c r="D45" s="153" t="str">
        <f>IF('1) Dateneingabe'!D51&lt;&gt;"",VLOOKUP('1) Dateneingabe'!D51,Datenquelle!$A$1:$C$9,2,FALSE),"")</f>
        <v/>
      </c>
      <c r="E45" s="220" t="str">
        <f>IF('1) Dateneingabe'!D51&lt;&gt;"",VLOOKUP('1) Dateneingabe'!D51,Datenquelle!$A$1:$G$9,5,FALSE),"")</f>
        <v/>
      </c>
      <c r="F45" s="220" t="str">
        <f>IF('1) Dateneingabe'!L51&lt;&gt;"",'1) Dateneingabe'!L51,"")</f>
        <v/>
      </c>
      <c r="G45" s="153" t="str">
        <f>IF('1) Dateneingabe'!E51&lt;&gt;"",VLOOKUP('1) Dateneingabe'!E51,Datenquelle!$A$13:$P$33,E45,FALSE),"")</f>
        <v/>
      </c>
      <c r="H45" s="154" t="str">
        <f>IF(D45&lt;&gt;"",(C45*VLOOKUP(D45,Datenquelle!$A$83:$G$89,(G45+1),FALSE)),"")</f>
        <v/>
      </c>
      <c r="I45" s="155" t="str">
        <f>IF(B45&lt;&gt;"",VLOOKUP('1) Dateneingabe'!G51,Datenquelle!$A$39:$D$40,2,FALSE),"")</f>
        <v/>
      </c>
      <c r="J45" s="155" t="str">
        <f>IF(D45&lt;&gt;"",(VLOOKUP(D45,Datenquelle!$A$74:$E$80,2,FALSE)*C45),"")</f>
        <v/>
      </c>
      <c r="K45" s="155" t="str">
        <f>IF(D45&lt;&gt;"",(VLOOKUP(D45,Datenquelle!$A$74:$E$80,3,FALSE)*C45),"")</f>
        <v/>
      </c>
      <c r="L45" s="154" t="str">
        <f>IF(D45&lt;&gt;"",IF('1) Dateneingabe'!$D$3="ambulanter Pflegedienst",(VLOOKUP(D45,Datenquelle!$A$74:$E$80,4,FALSE)*C45),"./."),"")</f>
        <v/>
      </c>
      <c r="M45" s="156" t="str">
        <f t="shared" si="0"/>
        <v/>
      </c>
      <c r="N45" s="155" t="str">
        <f>IF(H45&lt;&gt;"",(VLOOKUP(D45,Datenquelle!$A$74:$E$80,5,FALSE)*H45),"")</f>
        <v/>
      </c>
      <c r="O45" s="156" t="str">
        <f t="shared" si="1"/>
        <v/>
      </c>
      <c r="P45" s="155" t="str">
        <f>IF(H45&lt;&gt;"",((H45*3/13)/'1) Dateneingabe'!C51),"")</f>
        <v/>
      </c>
      <c r="Q45" s="156" t="str">
        <f>IF(O45&lt;&gt;"",(((O45/12)*3/13)/'1) Dateneingabe'!C51),"")</f>
        <v/>
      </c>
      <c r="R45" s="157" t="str">
        <f t="shared" si="2"/>
        <v/>
      </c>
    </row>
    <row r="46" spans="1:18" x14ac:dyDescent="0.35">
      <c r="A46" s="141">
        <v>42</v>
      </c>
      <c r="B46" s="151" t="str">
        <f>IF('1) Dateneingabe'!B52&lt;&gt;"",'1) Dateneingabe'!B52,"")</f>
        <v/>
      </c>
      <c r="C46" s="152" t="str">
        <f>IF('1) Dateneingabe'!C52&lt;&gt;"",('1) Dateneingabe'!C52/Datenquelle!$B$36),"")</f>
        <v/>
      </c>
      <c r="D46" s="153" t="str">
        <f>IF('1) Dateneingabe'!D52&lt;&gt;"",VLOOKUP('1) Dateneingabe'!D52,Datenquelle!$A$1:$C$9,2,FALSE),"")</f>
        <v/>
      </c>
      <c r="E46" s="220" t="str">
        <f>IF('1) Dateneingabe'!D52&lt;&gt;"",VLOOKUP('1) Dateneingabe'!D52,Datenquelle!$A$1:$G$9,5,FALSE),"")</f>
        <v/>
      </c>
      <c r="F46" s="220" t="str">
        <f>IF('1) Dateneingabe'!L52&lt;&gt;"",'1) Dateneingabe'!L52,"")</f>
        <v/>
      </c>
      <c r="G46" s="153" t="str">
        <f>IF('1) Dateneingabe'!E52&lt;&gt;"",VLOOKUP('1) Dateneingabe'!E52,Datenquelle!$A$13:$P$33,E46,FALSE),"")</f>
        <v/>
      </c>
      <c r="H46" s="154" t="str">
        <f>IF(D46&lt;&gt;"",(C46*VLOOKUP(D46,Datenquelle!$A$83:$G$89,(G46+1),FALSE)),"")</f>
        <v/>
      </c>
      <c r="I46" s="155" t="str">
        <f>IF(B46&lt;&gt;"",VLOOKUP('1) Dateneingabe'!G52,Datenquelle!$A$39:$D$40,2,FALSE),"")</f>
        <v/>
      </c>
      <c r="J46" s="155" t="str">
        <f>IF(D46&lt;&gt;"",(VLOOKUP(D46,Datenquelle!$A$74:$E$80,2,FALSE)*C46),"")</f>
        <v/>
      </c>
      <c r="K46" s="155" t="str">
        <f>IF(D46&lt;&gt;"",(VLOOKUP(D46,Datenquelle!$A$74:$E$80,3,FALSE)*C46),"")</f>
        <v/>
      </c>
      <c r="L46" s="154" t="str">
        <f>IF(D46&lt;&gt;"",IF('1) Dateneingabe'!$D$3="ambulanter Pflegedienst",(VLOOKUP(D46,Datenquelle!$A$74:$E$80,4,FALSE)*C46),"./."),"")</f>
        <v/>
      </c>
      <c r="M46" s="156" t="str">
        <f t="shared" si="0"/>
        <v/>
      </c>
      <c r="N46" s="155" t="str">
        <f>IF(H46&lt;&gt;"",(VLOOKUP(D46,Datenquelle!$A$74:$E$80,5,FALSE)*H46),"")</f>
        <v/>
      </c>
      <c r="O46" s="156" t="str">
        <f t="shared" si="1"/>
        <v/>
      </c>
      <c r="P46" s="155" t="str">
        <f>IF(H46&lt;&gt;"",((H46*3/13)/'1) Dateneingabe'!C52),"")</f>
        <v/>
      </c>
      <c r="Q46" s="156" t="str">
        <f>IF(O46&lt;&gt;"",(((O46/12)*3/13)/'1) Dateneingabe'!C52),"")</f>
        <v/>
      </c>
      <c r="R46" s="157" t="str">
        <f t="shared" si="2"/>
        <v/>
      </c>
    </row>
    <row r="47" spans="1:18" x14ac:dyDescent="0.35">
      <c r="A47" s="141">
        <v>43</v>
      </c>
      <c r="B47" s="151" t="str">
        <f>IF('1) Dateneingabe'!B53&lt;&gt;"",'1) Dateneingabe'!B53,"")</f>
        <v/>
      </c>
      <c r="C47" s="152" t="str">
        <f>IF('1) Dateneingabe'!C53&lt;&gt;"",('1) Dateneingabe'!C53/Datenquelle!$B$36),"")</f>
        <v/>
      </c>
      <c r="D47" s="153" t="str">
        <f>IF('1) Dateneingabe'!D53&lt;&gt;"",VLOOKUP('1) Dateneingabe'!D53,Datenquelle!$A$1:$C$9,2,FALSE),"")</f>
        <v/>
      </c>
      <c r="E47" s="220" t="str">
        <f>IF('1) Dateneingabe'!D53&lt;&gt;"",VLOOKUP('1) Dateneingabe'!D53,Datenquelle!$A$1:$G$9,5,FALSE),"")</f>
        <v/>
      </c>
      <c r="F47" s="220" t="str">
        <f>IF('1) Dateneingabe'!L53&lt;&gt;"",'1) Dateneingabe'!L53,"")</f>
        <v/>
      </c>
      <c r="G47" s="153" t="str">
        <f>IF('1) Dateneingabe'!E53&lt;&gt;"",VLOOKUP('1) Dateneingabe'!E53,Datenquelle!$A$13:$P$33,E47,FALSE),"")</f>
        <v/>
      </c>
      <c r="H47" s="154" t="str">
        <f>IF(D47&lt;&gt;"",(C47*VLOOKUP(D47,Datenquelle!$A$83:$G$89,(G47+1),FALSE)),"")</f>
        <v/>
      </c>
      <c r="I47" s="155" t="str">
        <f>IF(B47&lt;&gt;"",VLOOKUP('1) Dateneingabe'!G53,Datenquelle!$A$39:$D$40,2,FALSE),"")</f>
        <v/>
      </c>
      <c r="J47" s="155" t="str">
        <f>IF(D47&lt;&gt;"",(VLOOKUP(D47,Datenquelle!$A$74:$E$80,2,FALSE)*C47),"")</f>
        <v/>
      </c>
      <c r="K47" s="155" t="str">
        <f>IF(D47&lt;&gt;"",(VLOOKUP(D47,Datenquelle!$A$74:$E$80,3,FALSE)*C47),"")</f>
        <v/>
      </c>
      <c r="L47" s="154" t="str">
        <f>IF(D47&lt;&gt;"",IF('1) Dateneingabe'!$D$3="ambulanter Pflegedienst",(VLOOKUP(D47,Datenquelle!$A$74:$E$80,4,FALSE)*C47),"./."),"")</f>
        <v/>
      </c>
      <c r="M47" s="156" t="str">
        <f t="shared" si="0"/>
        <v/>
      </c>
      <c r="N47" s="155" t="str">
        <f>IF(H47&lt;&gt;"",(VLOOKUP(D47,Datenquelle!$A$74:$E$80,5,FALSE)*H47),"")</f>
        <v/>
      </c>
      <c r="O47" s="156" t="str">
        <f t="shared" si="1"/>
        <v/>
      </c>
      <c r="P47" s="155" t="str">
        <f>IF(H47&lt;&gt;"",((H47*3/13)/'1) Dateneingabe'!C53),"")</f>
        <v/>
      </c>
      <c r="Q47" s="156" t="str">
        <f>IF(O47&lt;&gt;"",(((O47/12)*3/13)/'1) Dateneingabe'!C53),"")</f>
        <v/>
      </c>
      <c r="R47" s="157" t="str">
        <f t="shared" si="2"/>
        <v/>
      </c>
    </row>
    <row r="48" spans="1:18" x14ac:dyDescent="0.35">
      <c r="A48" s="141">
        <v>44</v>
      </c>
      <c r="B48" s="151" t="str">
        <f>IF('1) Dateneingabe'!B54&lt;&gt;"",'1) Dateneingabe'!B54,"")</f>
        <v/>
      </c>
      <c r="C48" s="152" t="str">
        <f>IF('1) Dateneingabe'!C54&lt;&gt;"",('1) Dateneingabe'!C54/Datenquelle!$B$36),"")</f>
        <v/>
      </c>
      <c r="D48" s="153" t="str">
        <f>IF('1) Dateneingabe'!D54&lt;&gt;"",VLOOKUP('1) Dateneingabe'!D54,Datenquelle!$A$1:$C$9,2,FALSE),"")</f>
        <v/>
      </c>
      <c r="E48" s="220" t="str">
        <f>IF('1) Dateneingabe'!D54&lt;&gt;"",VLOOKUP('1) Dateneingabe'!D54,Datenquelle!$A$1:$G$9,5,FALSE),"")</f>
        <v/>
      </c>
      <c r="F48" s="220" t="str">
        <f>IF('1) Dateneingabe'!L54&lt;&gt;"",'1) Dateneingabe'!L54,"")</f>
        <v/>
      </c>
      <c r="G48" s="153" t="str">
        <f>IF('1) Dateneingabe'!E54&lt;&gt;"",VLOOKUP('1) Dateneingabe'!E54,Datenquelle!$A$13:$P$33,E48,FALSE),"")</f>
        <v/>
      </c>
      <c r="H48" s="154" t="str">
        <f>IF(D48&lt;&gt;"",(C48*VLOOKUP(D48,Datenquelle!$A$83:$G$89,(G48+1),FALSE)),"")</f>
        <v/>
      </c>
      <c r="I48" s="155" t="str">
        <f>IF(B48&lt;&gt;"",VLOOKUP('1) Dateneingabe'!G54,Datenquelle!$A$39:$D$40,2,FALSE),"")</f>
        <v/>
      </c>
      <c r="J48" s="155" t="str">
        <f>IF(D48&lt;&gt;"",(VLOOKUP(D48,Datenquelle!$A$74:$E$80,2,FALSE)*C48),"")</f>
        <v/>
      </c>
      <c r="K48" s="155" t="str">
        <f>IF(D48&lt;&gt;"",(VLOOKUP(D48,Datenquelle!$A$74:$E$80,3,FALSE)*C48),"")</f>
        <v/>
      </c>
      <c r="L48" s="154" t="str">
        <f>IF(D48&lt;&gt;"",IF('1) Dateneingabe'!$D$3="ambulanter Pflegedienst",(VLOOKUP(D48,Datenquelle!$A$74:$E$80,4,FALSE)*C48),"./."),"")</f>
        <v/>
      </c>
      <c r="M48" s="156" t="str">
        <f t="shared" si="0"/>
        <v/>
      </c>
      <c r="N48" s="155" t="str">
        <f>IF(H48&lt;&gt;"",(VLOOKUP(D48,Datenquelle!$A$74:$E$80,5,FALSE)*H48),"")</f>
        <v/>
      </c>
      <c r="O48" s="156" t="str">
        <f t="shared" si="1"/>
        <v/>
      </c>
      <c r="P48" s="155" t="str">
        <f>IF(H48&lt;&gt;"",((H48*3/13)/'1) Dateneingabe'!C54),"")</f>
        <v/>
      </c>
      <c r="Q48" s="156" t="str">
        <f>IF(O48&lt;&gt;"",(((O48/12)*3/13)/'1) Dateneingabe'!C54),"")</f>
        <v/>
      </c>
      <c r="R48" s="157" t="str">
        <f t="shared" si="2"/>
        <v/>
      </c>
    </row>
    <row r="49" spans="1:18" x14ac:dyDescent="0.35">
      <c r="A49" s="141">
        <v>45</v>
      </c>
      <c r="B49" s="151" t="str">
        <f>IF('1) Dateneingabe'!B55&lt;&gt;"",'1) Dateneingabe'!B55,"")</f>
        <v/>
      </c>
      <c r="C49" s="152" t="str">
        <f>IF('1) Dateneingabe'!C55&lt;&gt;"",('1) Dateneingabe'!C55/Datenquelle!$B$36),"")</f>
        <v/>
      </c>
      <c r="D49" s="153" t="str">
        <f>IF('1) Dateneingabe'!D55&lt;&gt;"",VLOOKUP('1) Dateneingabe'!D55,Datenquelle!$A$1:$C$9,2,FALSE),"")</f>
        <v/>
      </c>
      <c r="E49" s="220" t="str">
        <f>IF('1) Dateneingabe'!D55&lt;&gt;"",VLOOKUP('1) Dateneingabe'!D55,Datenquelle!$A$1:$G$9,5,FALSE),"")</f>
        <v/>
      </c>
      <c r="F49" s="220" t="str">
        <f>IF('1) Dateneingabe'!L55&lt;&gt;"",'1) Dateneingabe'!L55,"")</f>
        <v/>
      </c>
      <c r="G49" s="153" t="str">
        <f>IF('1) Dateneingabe'!E55&lt;&gt;"",VLOOKUP('1) Dateneingabe'!E55,Datenquelle!$A$13:$P$33,E49,FALSE),"")</f>
        <v/>
      </c>
      <c r="H49" s="154" t="str">
        <f>IF(D49&lt;&gt;"",(C49*VLOOKUP(D49,Datenquelle!$A$83:$G$89,(G49+1),FALSE)),"")</f>
        <v/>
      </c>
      <c r="I49" s="155" t="str">
        <f>IF(B49&lt;&gt;"",VLOOKUP('1) Dateneingabe'!G55,Datenquelle!$A$39:$D$40,2,FALSE),"")</f>
        <v/>
      </c>
      <c r="J49" s="155" t="str">
        <f>IF(D49&lt;&gt;"",(VLOOKUP(D49,Datenquelle!$A$74:$E$80,2,FALSE)*C49),"")</f>
        <v/>
      </c>
      <c r="K49" s="155" t="str">
        <f>IF(D49&lt;&gt;"",(VLOOKUP(D49,Datenquelle!$A$74:$E$80,3,FALSE)*C49),"")</f>
        <v/>
      </c>
      <c r="L49" s="154" t="str">
        <f>IF(D49&lt;&gt;"",IF('1) Dateneingabe'!$D$3="ambulanter Pflegedienst",(VLOOKUP(D49,Datenquelle!$A$74:$E$80,4,FALSE)*C49),"./."),"")</f>
        <v/>
      </c>
      <c r="M49" s="156" t="str">
        <f t="shared" si="0"/>
        <v/>
      </c>
      <c r="N49" s="155" t="str">
        <f>IF(H49&lt;&gt;"",(VLOOKUP(D49,Datenquelle!$A$74:$E$80,5,FALSE)*H49),"")</f>
        <v/>
      </c>
      <c r="O49" s="156" t="str">
        <f t="shared" si="1"/>
        <v/>
      </c>
      <c r="P49" s="155" t="str">
        <f>IF(H49&lt;&gt;"",((H49*3/13)/'1) Dateneingabe'!C55),"")</f>
        <v/>
      </c>
      <c r="Q49" s="156" t="str">
        <f>IF(O49&lt;&gt;"",(((O49/12)*3/13)/'1) Dateneingabe'!C55),"")</f>
        <v/>
      </c>
      <c r="R49" s="157" t="str">
        <f t="shared" si="2"/>
        <v/>
      </c>
    </row>
    <row r="50" spans="1:18" x14ac:dyDescent="0.35">
      <c r="A50" s="141">
        <v>46</v>
      </c>
      <c r="B50" s="151" t="str">
        <f>IF('1) Dateneingabe'!B56&lt;&gt;"",'1) Dateneingabe'!B56,"")</f>
        <v/>
      </c>
      <c r="C50" s="152" t="str">
        <f>IF('1) Dateneingabe'!C56&lt;&gt;"",('1) Dateneingabe'!C56/Datenquelle!$B$36),"")</f>
        <v/>
      </c>
      <c r="D50" s="153" t="str">
        <f>IF('1) Dateneingabe'!D56&lt;&gt;"",VLOOKUP('1) Dateneingabe'!D56,Datenquelle!$A$1:$C$9,2,FALSE),"")</f>
        <v/>
      </c>
      <c r="E50" s="220" t="str">
        <f>IF('1) Dateneingabe'!D56&lt;&gt;"",VLOOKUP('1) Dateneingabe'!D56,Datenquelle!$A$1:$G$9,5,FALSE),"")</f>
        <v/>
      </c>
      <c r="F50" s="220" t="str">
        <f>IF('1) Dateneingabe'!L56&lt;&gt;"",'1) Dateneingabe'!L56,"")</f>
        <v/>
      </c>
      <c r="G50" s="153" t="str">
        <f>IF('1) Dateneingabe'!E56&lt;&gt;"",VLOOKUP('1) Dateneingabe'!E56,Datenquelle!$A$13:$P$33,E50,FALSE),"")</f>
        <v/>
      </c>
      <c r="H50" s="154" t="str">
        <f>IF(D50&lt;&gt;"",(C50*VLOOKUP(D50,Datenquelle!$A$83:$G$89,(G50+1),FALSE)),"")</f>
        <v/>
      </c>
      <c r="I50" s="155" t="str">
        <f>IF(B50&lt;&gt;"",VLOOKUP('1) Dateneingabe'!G56,Datenquelle!$A$39:$D$40,2,FALSE),"")</f>
        <v/>
      </c>
      <c r="J50" s="155" t="str">
        <f>IF(D50&lt;&gt;"",(VLOOKUP(D50,Datenquelle!$A$74:$E$80,2,FALSE)*C50),"")</f>
        <v/>
      </c>
      <c r="K50" s="155" t="str">
        <f>IF(D50&lt;&gt;"",(VLOOKUP(D50,Datenquelle!$A$74:$E$80,3,FALSE)*C50),"")</f>
        <v/>
      </c>
      <c r="L50" s="154" t="str">
        <f>IF(D50&lt;&gt;"",IF('1) Dateneingabe'!$D$3="ambulanter Pflegedienst",(VLOOKUP(D50,Datenquelle!$A$74:$E$80,4,FALSE)*C50),"./."),"")</f>
        <v/>
      </c>
      <c r="M50" s="156" t="str">
        <f t="shared" si="0"/>
        <v/>
      </c>
      <c r="N50" s="155" t="str">
        <f>IF(H50&lt;&gt;"",(VLOOKUP(D50,Datenquelle!$A$74:$E$80,5,FALSE)*H50),"")</f>
        <v/>
      </c>
      <c r="O50" s="156" t="str">
        <f t="shared" si="1"/>
        <v/>
      </c>
      <c r="P50" s="155" t="str">
        <f>IF(H50&lt;&gt;"",((H50*3/13)/'1) Dateneingabe'!C56),"")</f>
        <v/>
      </c>
      <c r="Q50" s="156" t="str">
        <f>IF(O50&lt;&gt;"",(((O50/12)*3/13)/'1) Dateneingabe'!C56),"")</f>
        <v/>
      </c>
      <c r="R50" s="157" t="str">
        <f t="shared" si="2"/>
        <v/>
      </c>
    </row>
    <row r="51" spans="1:18" x14ac:dyDescent="0.35">
      <c r="A51" s="141">
        <v>47</v>
      </c>
      <c r="B51" s="151" t="str">
        <f>IF('1) Dateneingabe'!B57&lt;&gt;"",'1) Dateneingabe'!B57,"")</f>
        <v/>
      </c>
      <c r="C51" s="152" t="str">
        <f>IF('1) Dateneingabe'!C57&lt;&gt;"",('1) Dateneingabe'!C57/Datenquelle!$B$36),"")</f>
        <v/>
      </c>
      <c r="D51" s="153" t="str">
        <f>IF('1) Dateneingabe'!D57&lt;&gt;"",VLOOKUP('1) Dateneingabe'!D57,Datenquelle!$A$1:$C$9,2,FALSE),"")</f>
        <v/>
      </c>
      <c r="E51" s="220" t="str">
        <f>IF('1) Dateneingabe'!D57&lt;&gt;"",VLOOKUP('1) Dateneingabe'!D57,Datenquelle!$A$1:$G$9,5,FALSE),"")</f>
        <v/>
      </c>
      <c r="F51" s="220" t="str">
        <f>IF('1) Dateneingabe'!L57&lt;&gt;"",'1) Dateneingabe'!L57,"")</f>
        <v/>
      </c>
      <c r="G51" s="153" t="str">
        <f>IF('1) Dateneingabe'!E57&lt;&gt;"",VLOOKUP('1) Dateneingabe'!E57,Datenquelle!$A$13:$P$33,E51,FALSE),"")</f>
        <v/>
      </c>
      <c r="H51" s="154" t="str">
        <f>IF(D51&lt;&gt;"",(C51*VLOOKUP(D51,Datenquelle!$A$83:$G$89,(G51+1),FALSE)),"")</f>
        <v/>
      </c>
      <c r="I51" s="155" t="str">
        <f>IF(B51&lt;&gt;"",VLOOKUP('1) Dateneingabe'!G57,Datenquelle!$A$39:$D$40,2,FALSE),"")</f>
        <v/>
      </c>
      <c r="J51" s="155" t="str">
        <f>IF(D51&lt;&gt;"",(VLOOKUP(D51,Datenquelle!$A$74:$E$80,2,FALSE)*C51),"")</f>
        <v/>
      </c>
      <c r="K51" s="155" t="str">
        <f>IF(D51&lt;&gt;"",(VLOOKUP(D51,Datenquelle!$A$74:$E$80,3,FALSE)*C51),"")</f>
        <v/>
      </c>
      <c r="L51" s="154" t="str">
        <f>IF(D51&lt;&gt;"",IF('1) Dateneingabe'!$D$3="ambulanter Pflegedienst",(VLOOKUP(D51,Datenquelle!$A$74:$E$80,4,FALSE)*C51),"./."),"")</f>
        <v/>
      </c>
      <c r="M51" s="156" t="str">
        <f t="shared" si="0"/>
        <v/>
      </c>
      <c r="N51" s="155" t="str">
        <f>IF(H51&lt;&gt;"",(VLOOKUP(D51,Datenquelle!$A$74:$E$80,5,FALSE)*H51),"")</f>
        <v/>
      </c>
      <c r="O51" s="156" t="str">
        <f t="shared" si="1"/>
        <v/>
      </c>
      <c r="P51" s="155" t="str">
        <f>IF(H51&lt;&gt;"",((H51*3/13)/'1) Dateneingabe'!C57),"")</f>
        <v/>
      </c>
      <c r="Q51" s="156" t="str">
        <f>IF(O51&lt;&gt;"",(((O51/12)*3/13)/'1) Dateneingabe'!C57),"")</f>
        <v/>
      </c>
      <c r="R51" s="157" t="str">
        <f t="shared" si="2"/>
        <v/>
      </c>
    </row>
    <row r="52" spans="1:18" x14ac:dyDescent="0.35">
      <c r="A52" s="141">
        <v>48</v>
      </c>
      <c r="B52" s="151" t="str">
        <f>IF('1) Dateneingabe'!B58&lt;&gt;"",'1) Dateneingabe'!B58,"")</f>
        <v/>
      </c>
      <c r="C52" s="152" t="str">
        <f>IF('1) Dateneingabe'!C58&lt;&gt;"",('1) Dateneingabe'!C58/Datenquelle!$B$36),"")</f>
        <v/>
      </c>
      <c r="D52" s="153" t="str">
        <f>IF('1) Dateneingabe'!D58&lt;&gt;"",VLOOKUP('1) Dateneingabe'!D58,Datenquelle!$A$1:$C$9,2,FALSE),"")</f>
        <v/>
      </c>
      <c r="E52" s="220" t="str">
        <f>IF('1) Dateneingabe'!D58&lt;&gt;"",VLOOKUP('1) Dateneingabe'!D58,Datenquelle!$A$1:$G$9,5,FALSE),"")</f>
        <v/>
      </c>
      <c r="F52" s="220" t="str">
        <f>IF('1) Dateneingabe'!L58&lt;&gt;"",'1) Dateneingabe'!L58,"")</f>
        <v/>
      </c>
      <c r="G52" s="153" t="str">
        <f>IF('1) Dateneingabe'!E58&lt;&gt;"",VLOOKUP('1) Dateneingabe'!E58,Datenquelle!$A$13:$P$33,E52,FALSE),"")</f>
        <v/>
      </c>
      <c r="H52" s="154" t="str">
        <f>IF(D52&lt;&gt;"",(C52*VLOOKUP(D52,Datenquelle!$A$83:$G$89,(G52+1),FALSE)),"")</f>
        <v/>
      </c>
      <c r="I52" s="155" t="str">
        <f>IF(B52&lt;&gt;"",VLOOKUP('1) Dateneingabe'!G58,Datenquelle!$A$39:$D$40,2,FALSE),"")</f>
        <v/>
      </c>
      <c r="J52" s="155" t="str">
        <f>IF(D52&lt;&gt;"",(VLOOKUP(D52,Datenquelle!$A$74:$E$80,2,FALSE)*C52),"")</f>
        <v/>
      </c>
      <c r="K52" s="155" t="str">
        <f>IF(D52&lt;&gt;"",(VLOOKUP(D52,Datenquelle!$A$74:$E$80,3,FALSE)*C52),"")</f>
        <v/>
      </c>
      <c r="L52" s="154" t="str">
        <f>IF(D52&lt;&gt;"",IF('1) Dateneingabe'!$D$3="ambulanter Pflegedienst",(VLOOKUP(D52,Datenquelle!$A$74:$E$80,4,FALSE)*C52),"./."),"")</f>
        <v/>
      </c>
      <c r="M52" s="156" t="str">
        <f t="shared" si="0"/>
        <v/>
      </c>
      <c r="N52" s="155" t="str">
        <f>IF(H52&lt;&gt;"",(VLOOKUP(D52,Datenquelle!$A$74:$E$80,5,FALSE)*H52),"")</f>
        <v/>
      </c>
      <c r="O52" s="156" t="str">
        <f t="shared" si="1"/>
        <v/>
      </c>
      <c r="P52" s="155" t="str">
        <f>IF(H52&lt;&gt;"",((H52*3/13)/'1) Dateneingabe'!C58),"")</f>
        <v/>
      </c>
      <c r="Q52" s="156" t="str">
        <f>IF(O52&lt;&gt;"",(((O52/12)*3/13)/'1) Dateneingabe'!C58),"")</f>
        <v/>
      </c>
      <c r="R52" s="157" t="str">
        <f t="shared" si="2"/>
        <v/>
      </c>
    </row>
    <row r="53" spans="1:18" x14ac:dyDescent="0.35">
      <c r="A53" s="141">
        <v>49</v>
      </c>
      <c r="B53" s="151" t="str">
        <f>IF('1) Dateneingabe'!B59&lt;&gt;"",'1) Dateneingabe'!B59,"")</f>
        <v/>
      </c>
      <c r="C53" s="152" t="str">
        <f>IF('1) Dateneingabe'!C59&lt;&gt;"",('1) Dateneingabe'!C59/Datenquelle!$B$36),"")</f>
        <v/>
      </c>
      <c r="D53" s="153" t="str">
        <f>IF('1) Dateneingabe'!D59&lt;&gt;"",VLOOKUP('1) Dateneingabe'!D59,Datenquelle!$A$1:$C$9,2,FALSE),"")</f>
        <v/>
      </c>
      <c r="E53" s="220" t="str">
        <f>IF('1) Dateneingabe'!D59&lt;&gt;"",VLOOKUP('1) Dateneingabe'!D59,Datenquelle!$A$1:$G$9,5,FALSE),"")</f>
        <v/>
      </c>
      <c r="F53" s="220" t="str">
        <f>IF('1) Dateneingabe'!L59&lt;&gt;"",'1) Dateneingabe'!L59,"")</f>
        <v/>
      </c>
      <c r="G53" s="153" t="str">
        <f>IF('1) Dateneingabe'!E59&lt;&gt;"",VLOOKUP('1) Dateneingabe'!E59,Datenquelle!$A$13:$P$33,E53,FALSE),"")</f>
        <v/>
      </c>
      <c r="H53" s="154" t="str">
        <f>IF(D53&lt;&gt;"",(C53*VLOOKUP(D53,Datenquelle!$A$83:$G$89,(G53+1),FALSE)),"")</f>
        <v/>
      </c>
      <c r="I53" s="155" t="str">
        <f>IF(B53&lt;&gt;"",VLOOKUP('1) Dateneingabe'!G59,Datenquelle!$A$39:$D$40,2,FALSE),"")</f>
        <v/>
      </c>
      <c r="J53" s="155" t="str">
        <f>IF(D53&lt;&gt;"",(VLOOKUP(D53,Datenquelle!$A$74:$E$80,2,FALSE)*C53),"")</f>
        <v/>
      </c>
      <c r="K53" s="155" t="str">
        <f>IF(D53&lt;&gt;"",(VLOOKUP(D53,Datenquelle!$A$74:$E$80,3,FALSE)*C53),"")</f>
        <v/>
      </c>
      <c r="L53" s="154" t="str">
        <f>IF(D53&lt;&gt;"",IF('1) Dateneingabe'!$D$3="ambulanter Pflegedienst",(VLOOKUP(D53,Datenquelle!$A$74:$E$80,4,FALSE)*C53),"./."),"")</f>
        <v/>
      </c>
      <c r="M53" s="156" t="str">
        <f t="shared" si="0"/>
        <v/>
      </c>
      <c r="N53" s="155" t="str">
        <f>IF(H53&lt;&gt;"",(VLOOKUP(D53,Datenquelle!$A$74:$E$80,5,FALSE)*H53),"")</f>
        <v/>
      </c>
      <c r="O53" s="156" t="str">
        <f t="shared" si="1"/>
        <v/>
      </c>
      <c r="P53" s="155" t="str">
        <f>IF(H53&lt;&gt;"",((H53*3/13)/'1) Dateneingabe'!C59),"")</f>
        <v/>
      </c>
      <c r="Q53" s="156" t="str">
        <f>IF(O53&lt;&gt;"",(((O53/12)*3/13)/'1) Dateneingabe'!C59),"")</f>
        <v/>
      </c>
      <c r="R53" s="157" t="str">
        <f t="shared" si="2"/>
        <v/>
      </c>
    </row>
    <row r="54" spans="1:18" x14ac:dyDescent="0.35">
      <c r="A54" s="141">
        <v>50</v>
      </c>
      <c r="B54" s="151" t="str">
        <f>IF('1) Dateneingabe'!B60&lt;&gt;"",'1) Dateneingabe'!B60,"")</f>
        <v/>
      </c>
      <c r="C54" s="152" t="str">
        <f>IF('1) Dateneingabe'!C60&lt;&gt;"",('1) Dateneingabe'!C60/Datenquelle!$B$36),"")</f>
        <v/>
      </c>
      <c r="D54" s="153" t="str">
        <f>IF('1) Dateneingabe'!D60&lt;&gt;"",VLOOKUP('1) Dateneingabe'!D60,Datenquelle!$A$1:$C$9,2,FALSE),"")</f>
        <v/>
      </c>
      <c r="E54" s="220" t="str">
        <f>IF('1) Dateneingabe'!D60&lt;&gt;"",VLOOKUP('1) Dateneingabe'!D60,Datenquelle!$A$1:$G$9,5,FALSE),"")</f>
        <v/>
      </c>
      <c r="F54" s="220" t="str">
        <f>IF('1) Dateneingabe'!L60&lt;&gt;"",'1) Dateneingabe'!L60,"")</f>
        <v/>
      </c>
      <c r="G54" s="153" t="str">
        <f>IF('1) Dateneingabe'!E60&lt;&gt;"",VLOOKUP('1) Dateneingabe'!E60,Datenquelle!$A$13:$P$33,E54,FALSE),"")</f>
        <v/>
      </c>
      <c r="H54" s="154" t="str">
        <f>IF(D54&lt;&gt;"",(C54*VLOOKUP(D54,Datenquelle!$A$83:$G$89,(G54+1),FALSE)),"")</f>
        <v/>
      </c>
      <c r="I54" s="155" t="str">
        <f>IF(B54&lt;&gt;"",VLOOKUP('1) Dateneingabe'!G60,Datenquelle!$A$39:$D$40,2,FALSE),"")</f>
        <v/>
      </c>
      <c r="J54" s="155" t="str">
        <f>IF(D54&lt;&gt;"",(VLOOKUP(D54,Datenquelle!$A$74:$E$80,2,FALSE)*C54),"")</f>
        <v/>
      </c>
      <c r="K54" s="155" t="str">
        <f>IF(D54&lt;&gt;"",(VLOOKUP(D54,Datenquelle!$A$74:$E$80,3,FALSE)*C54),"")</f>
        <v/>
      </c>
      <c r="L54" s="154" t="str">
        <f>IF(D54&lt;&gt;"",IF('1) Dateneingabe'!$D$3="ambulanter Pflegedienst",(VLOOKUP(D54,Datenquelle!$A$74:$E$80,4,FALSE)*C54),"./."),"")</f>
        <v/>
      </c>
      <c r="M54" s="156" t="str">
        <f t="shared" si="0"/>
        <v/>
      </c>
      <c r="N54" s="155" t="str">
        <f>IF(H54&lt;&gt;"",(VLOOKUP(D54,Datenquelle!$A$74:$E$80,5,FALSE)*H54),"")</f>
        <v/>
      </c>
      <c r="O54" s="156" t="str">
        <f t="shared" si="1"/>
        <v/>
      </c>
      <c r="P54" s="155" t="str">
        <f>IF(H54&lt;&gt;"",((H54*3/13)/'1) Dateneingabe'!C60),"")</f>
        <v/>
      </c>
      <c r="Q54" s="156" t="str">
        <f>IF(O54&lt;&gt;"",(((O54/12)*3/13)/'1) Dateneingabe'!C60),"")</f>
        <v/>
      </c>
      <c r="R54" s="157" t="str">
        <f t="shared" si="2"/>
        <v/>
      </c>
    </row>
    <row r="55" spans="1:18" x14ac:dyDescent="0.35">
      <c r="A55" s="141">
        <v>51</v>
      </c>
      <c r="B55" s="151" t="str">
        <f>IF('1) Dateneingabe'!B61&lt;&gt;"",'1) Dateneingabe'!B61,"")</f>
        <v/>
      </c>
      <c r="C55" s="152" t="str">
        <f>IF('1) Dateneingabe'!C61&lt;&gt;"",('1) Dateneingabe'!C61/Datenquelle!$B$36),"")</f>
        <v/>
      </c>
      <c r="D55" s="153" t="str">
        <f>IF('1) Dateneingabe'!D61&lt;&gt;"",VLOOKUP('1) Dateneingabe'!D61,Datenquelle!$A$1:$C$9,2,FALSE),"")</f>
        <v/>
      </c>
      <c r="E55" s="220" t="str">
        <f>IF('1) Dateneingabe'!D61&lt;&gt;"",VLOOKUP('1) Dateneingabe'!D61,Datenquelle!$A$1:$G$9,5,FALSE),"")</f>
        <v/>
      </c>
      <c r="F55" s="220" t="str">
        <f>IF('1) Dateneingabe'!L61&lt;&gt;"",'1) Dateneingabe'!L61,"")</f>
        <v/>
      </c>
      <c r="G55" s="153" t="str">
        <f>IF('1) Dateneingabe'!E61&lt;&gt;"",VLOOKUP('1) Dateneingabe'!E61,Datenquelle!$A$13:$P$33,E55,FALSE),"")</f>
        <v/>
      </c>
      <c r="H55" s="154" t="str">
        <f>IF(D55&lt;&gt;"",(C55*VLOOKUP(D55,Datenquelle!$A$83:$G$89,(G55+1),FALSE)),"")</f>
        <v/>
      </c>
      <c r="I55" s="155" t="str">
        <f>IF(B55&lt;&gt;"",VLOOKUP('1) Dateneingabe'!G61,Datenquelle!$A$39:$D$40,2,FALSE),"")</f>
        <v/>
      </c>
      <c r="J55" s="155" t="str">
        <f>IF(D55&lt;&gt;"",(VLOOKUP(D55,Datenquelle!$A$74:$E$80,2,FALSE)*C55),"")</f>
        <v/>
      </c>
      <c r="K55" s="155" t="str">
        <f>IF(D55&lt;&gt;"",(VLOOKUP(D55,Datenquelle!$A$74:$E$80,3,FALSE)*C55),"")</f>
        <v/>
      </c>
      <c r="L55" s="154" t="str">
        <f>IF(D55&lt;&gt;"",IF('1) Dateneingabe'!$D$3="ambulanter Pflegedienst",(VLOOKUP(D55,Datenquelle!$A$74:$E$80,4,FALSE)*C55),"./."),"")</f>
        <v/>
      </c>
      <c r="M55" s="156" t="str">
        <f t="shared" ref="M55:M82" si="3">IF(H55&lt;&gt;"",SUM(H55:K55),"")</f>
        <v/>
      </c>
      <c r="N55" s="155" t="str">
        <f>IF(H55&lt;&gt;"",(VLOOKUP(D55,Datenquelle!$A$74:$E$80,5,FALSE)*H55),"")</f>
        <v/>
      </c>
      <c r="O55" s="156" t="str">
        <f t="shared" ref="O55:O82" si="4">IF(M55&lt;&gt;"",(M55*12)+N55,"")</f>
        <v/>
      </c>
      <c r="P55" s="155" t="str">
        <f>IF(H55&lt;&gt;"",((H55*3/13)/'1) Dateneingabe'!C61),"")</f>
        <v/>
      </c>
      <c r="Q55" s="156" t="str">
        <f>IF(O55&lt;&gt;"",(((O55/12)*3/13)/'1) Dateneingabe'!C61),"")</f>
        <v/>
      </c>
      <c r="R55" s="157" t="str">
        <f t="shared" si="2"/>
        <v/>
      </c>
    </row>
    <row r="56" spans="1:18" x14ac:dyDescent="0.35">
      <c r="A56" s="141">
        <v>52</v>
      </c>
      <c r="B56" s="151" t="str">
        <f>IF('1) Dateneingabe'!B62&lt;&gt;"",'1) Dateneingabe'!B62,"")</f>
        <v/>
      </c>
      <c r="C56" s="152" t="str">
        <f>IF('1) Dateneingabe'!C62&lt;&gt;"",('1) Dateneingabe'!C62/Datenquelle!$B$36),"")</f>
        <v/>
      </c>
      <c r="D56" s="153" t="str">
        <f>IF('1) Dateneingabe'!D62&lt;&gt;"",VLOOKUP('1) Dateneingabe'!D62,Datenquelle!$A$1:$C$9,2,FALSE),"")</f>
        <v/>
      </c>
      <c r="E56" s="220" t="str">
        <f>IF('1) Dateneingabe'!D62&lt;&gt;"",VLOOKUP('1) Dateneingabe'!D62,Datenquelle!$A$1:$G$9,5,FALSE),"")</f>
        <v/>
      </c>
      <c r="F56" s="220" t="str">
        <f>IF('1) Dateneingabe'!L62&lt;&gt;"",'1) Dateneingabe'!L62,"")</f>
        <v/>
      </c>
      <c r="G56" s="153" t="str">
        <f>IF('1) Dateneingabe'!E62&lt;&gt;"",VLOOKUP('1) Dateneingabe'!E62,Datenquelle!$A$13:$P$33,E56,FALSE),"")</f>
        <v/>
      </c>
      <c r="H56" s="154" t="str">
        <f>IF(D56&lt;&gt;"",(C56*VLOOKUP(D56,Datenquelle!$A$83:$G$89,(G56+1),FALSE)),"")</f>
        <v/>
      </c>
      <c r="I56" s="155" t="str">
        <f>IF(B56&lt;&gt;"",VLOOKUP('1) Dateneingabe'!G62,Datenquelle!$A$39:$D$40,2,FALSE),"")</f>
        <v/>
      </c>
      <c r="J56" s="155" t="str">
        <f>IF(D56&lt;&gt;"",(VLOOKUP(D56,Datenquelle!$A$74:$E$80,2,FALSE)*C56),"")</f>
        <v/>
      </c>
      <c r="K56" s="155" t="str">
        <f>IF(D56&lt;&gt;"",(VLOOKUP(D56,Datenquelle!$A$74:$E$80,3,FALSE)*C56),"")</f>
        <v/>
      </c>
      <c r="L56" s="154" t="str">
        <f>IF(D56&lt;&gt;"",IF('1) Dateneingabe'!$D$3="ambulanter Pflegedienst",(VLOOKUP(D56,Datenquelle!$A$74:$E$80,4,FALSE)*C56),"./."),"")</f>
        <v/>
      </c>
      <c r="M56" s="156" t="str">
        <f t="shared" si="3"/>
        <v/>
      </c>
      <c r="N56" s="155" t="str">
        <f>IF(H56&lt;&gt;"",(VLOOKUP(D56,Datenquelle!$A$74:$E$80,5,FALSE)*H56),"")</f>
        <v/>
      </c>
      <c r="O56" s="156" t="str">
        <f t="shared" si="4"/>
        <v/>
      </c>
      <c r="P56" s="155" t="str">
        <f>IF(H56&lt;&gt;"",((H56*3/13)/'1) Dateneingabe'!C62),"")</f>
        <v/>
      </c>
      <c r="Q56" s="156" t="str">
        <f>IF(O56&lt;&gt;"",(((O56/12)*3/13)/'1) Dateneingabe'!C62),"")</f>
        <v/>
      </c>
      <c r="R56" s="157" t="str">
        <f t="shared" si="2"/>
        <v/>
      </c>
    </row>
    <row r="57" spans="1:18" x14ac:dyDescent="0.35">
      <c r="A57" s="141">
        <v>53</v>
      </c>
      <c r="B57" s="151" t="str">
        <f>IF('1) Dateneingabe'!B63&lt;&gt;"",'1) Dateneingabe'!B63,"")</f>
        <v/>
      </c>
      <c r="C57" s="152" t="str">
        <f>IF('1) Dateneingabe'!C63&lt;&gt;"",('1) Dateneingabe'!C63/Datenquelle!$B$36),"")</f>
        <v/>
      </c>
      <c r="D57" s="153" t="str">
        <f>IF('1) Dateneingabe'!D63&lt;&gt;"",VLOOKUP('1) Dateneingabe'!D63,Datenquelle!$A$1:$C$9,2,FALSE),"")</f>
        <v/>
      </c>
      <c r="E57" s="220" t="str">
        <f>IF('1) Dateneingabe'!D63&lt;&gt;"",VLOOKUP('1) Dateneingabe'!D63,Datenquelle!$A$1:$G$9,5,FALSE),"")</f>
        <v/>
      </c>
      <c r="F57" s="220" t="str">
        <f>IF('1) Dateneingabe'!L63&lt;&gt;"",'1) Dateneingabe'!L63,"")</f>
        <v/>
      </c>
      <c r="G57" s="153" t="str">
        <f>IF('1) Dateneingabe'!E63&lt;&gt;"",VLOOKUP('1) Dateneingabe'!E63,Datenquelle!$A$13:$P$33,E57,FALSE),"")</f>
        <v/>
      </c>
      <c r="H57" s="154" t="str">
        <f>IF(D57&lt;&gt;"",(C57*VLOOKUP(D57,Datenquelle!$A$83:$G$89,(G57+1),FALSE)),"")</f>
        <v/>
      </c>
      <c r="I57" s="155" t="str">
        <f>IF(B57&lt;&gt;"",VLOOKUP('1) Dateneingabe'!G63,Datenquelle!$A$39:$D$40,2,FALSE),"")</f>
        <v/>
      </c>
      <c r="J57" s="155" t="str">
        <f>IF(D57&lt;&gt;"",(VLOOKUP(D57,Datenquelle!$A$74:$E$80,2,FALSE)*C57),"")</f>
        <v/>
      </c>
      <c r="K57" s="155" t="str">
        <f>IF(D57&lt;&gt;"",(VLOOKUP(D57,Datenquelle!$A$74:$E$80,3,FALSE)*C57),"")</f>
        <v/>
      </c>
      <c r="L57" s="154" t="str">
        <f>IF(D57&lt;&gt;"",IF('1) Dateneingabe'!$D$3="ambulanter Pflegedienst",(VLOOKUP(D57,Datenquelle!$A$74:$E$80,4,FALSE)*C57),"./."),"")</f>
        <v/>
      </c>
      <c r="M57" s="156" t="str">
        <f t="shared" si="3"/>
        <v/>
      </c>
      <c r="N57" s="155" t="str">
        <f>IF(H57&lt;&gt;"",(VLOOKUP(D57,Datenquelle!$A$74:$E$80,5,FALSE)*H57),"")</f>
        <v/>
      </c>
      <c r="O57" s="156" t="str">
        <f t="shared" si="4"/>
        <v/>
      </c>
      <c r="P57" s="155" t="str">
        <f>IF(H57&lt;&gt;"",((H57*3/13)/'1) Dateneingabe'!C63),"")</f>
        <v/>
      </c>
      <c r="Q57" s="156" t="str">
        <f>IF(O57&lt;&gt;"",(((O57/12)*3/13)/'1) Dateneingabe'!C63),"")</f>
        <v/>
      </c>
      <c r="R57" s="157" t="str">
        <f t="shared" si="2"/>
        <v/>
      </c>
    </row>
    <row r="58" spans="1:18" x14ac:dyDescent="0.35">
      <c r="A58" s="141">
        <v>54</v>
      </c>
      <c r="B58" s="151" t="str">
        <f>IF('1) Dateneingabe'!B64&lt;&gt;"",'1) Dateneingabe'!B64,"")</f>
        <v/>
      </c>
      <c r="C58" s="152" t="str">
        <f>IF('1) Dateneingabe'!C64&lt;&gt;"",('1) Dateneingabe'!C64/Datenquelle!$B$36),"")</f>
        <v/>
      </c>
      <c r="D58" s="153" t="str">
        <f>IF('1) Dateneingabe'!D64&lt;&gt;"",VLOOKUP('1) Dateneingabe'!D64,Datenquelle!$A$1:$C$9,2,FALSE),"")</f>
        <v/>
      </c>
      <c r="E58" s="220" t="str">
        <f>IF('1) Dateneingabe'!D64&lt;&gt;"",VLOOKUP('1) Dateneingabe'!D64,Datenquelle!$A$1:$G$9,5,FALSE),"")</f>
        <v/>
      </c>
      <c r="F58" s="220" t="str">
        <f>IF('1) Dateneingabe'!L64&lt;&gt;"",'1) Dateneingabe'!L64,"")</f>
        <v/>
      </c>
      <c r="G58" s="153" t="str">
        <f>IF('1) Dateneingabe'!E64&lt;&gt;"",VLOOKUP('1) Dateneingabe'!E64,Datenquelle!$A$13:$P$33,E58,FALSE),"")</f>
        <v/>
      </c>
      <c r="H58" s="154" t="str">
        <f>IF(D58&lt;&gt;"",(C58*VLOOKUP(D58,Datenquelle!$A$83:$G$89,(G58+1),FALSE)),"")</f>
        <v/>
      </c>
      <c r="I58" s="155" t="str">
        <f>IF(B58&lt;&gt;"",VLOOKUP('1) Dateneingabe'!G64,Datenquelle!$A$39:$D$40,2,FALSE),"")</f>
        <v/>
      </c>
      <c r="J58" s="155" t="str">
        <f>IF(D58&lt;&gt;"",(VLOOKUP(D58,Datenquelle!$A$74:$E$80,2,FALSE)*C58),"")</f>
        <v/>
      </c>
      <c r="K58" s="155" t="str">
        <f>IF(D58&lt;&gt;"",(VLOOKUP(D58,Datenquelle!$A$74:$E$80,3,FALSE)*C58),"")</f>
        <v/>
      </c>
      <c r="L58" s="154" t="str">
        <f>IF(D58&lt;&gt;"",IF('1) Dateneingabe'!$D$3="ambulanter Pflegedienst",(VLOOKUP(D58,Datenquelle!$A$74:$E$80,4,FALSE)*C58),"./."),"")</f>
        <v/>
      </c>
      <c r="M58" s="156" t="str">
        <f t="shared" si="3"/>
        <v/>
      </c>
      <c r="N58" s="155" t="str">
        <f>IF(H58&lt;&gt;"",(VLOOKUP(D58,Datenquelle!$A$74:$E$80,5,FALSE)*H58),"")</f>
        <v/>
      </c>
      <c r="O58" s="156" t="str">
        <f t="shared" si="4"/>
        <v/>
      </c>
      <c r="P58" s="155" t="str">
        <f>IF(H58&lt;&gt;"",((H58*3/13)/'1) Dateneingabe'!C64),"")</f>
        <v/>
      </c>
      <c r="Q58" s="156" t="str">
        <f>IF(O58&lt;&gt;"",(((O58/12)*3/13)/'1) Dateneingabe'!C64),"")</f>
        <v/>
      </c>
      <c r="R58" s="157" t="str">
        <f t="shared" si="2"/>
        <v/>
      </c>
    </row>
    <row r="59" spans="1:18" x14ac:dyDescent="0.35">
      <c r="A59" s="141">
        <v>55</v>
      </c>
      <c r="B59" s="151" t="str">
        <f>IF('1) Dateneingabe'!B65&lt;&gt;"",'1) Dateneingabe'!B65,"")</f>
        <v/>
      </c>
      <c r="C59" s="152" t="str">
        <f>IF('1) Dateneingabe'!C65&lt;&gt;"",('1) Dateneingabe'!C65/Datenquelle!$B$36),"")</f>
        <v/>
      </c>
      <c r="D59" s="153" t="str">
        <f>IF('1) Dateneingabe'!D65&lt;&gt;"",VLOOKUP('1) Dateneingabe'!D65,Datenquelle!$A$1:$C$9,2,FALSE),"")</f>
        <v/>
      </c>
      <c r="E59" s="220" t="str">
        <f>IF('1) Dateneingabe'!D65&lt;&gt;"",VLOOKUP('1) Dateneingabe'!D65,Datenquelle!$A$1:$G$9,5,FALSE),"")</f>
        <v/>
      </c>
      <c r="F59" s="220" t="str">
        <f>IF('1) Dateneingabe'!L65&lt;&gt;"",'1) Dateneingabe'!L65,"")</f>
        <v/>
      </c>
      <c r="G59" s="153" t="str">
        <f>IF('1) Dateneingabe'!E65&lt;&gt;"",VLOOKUP('1) Dateneingabe'!E65,Datenquelle!$A$13:$P$33,E59,FALSE),"")</f>
        <v/>
      </c>
      <c r="H59" s="154" t="str">
        <f>IF(D59&lt;&gt;"",(C59*VLOOKUP(D59,Datenquelle!$A$83:$G$89,(G59+1),FALSE)),"")</f>
        <v/>
      </c>
      <c r="I59" s="155" t="str">
        <f>IF(B59&lt;&gt;"",VLOOKUP('1) Dateneingabe'!G65,Datenquelle!$A$39:$D$40,2,FALSE),"")</f>
        <v/>
      </c>
      <c r="J59" s="155" t="str">
        <f>IF(D59&lt;&gt;"",(VLOOKUP(D59,Datenquelle!$A$74:$E$80,2,FALSE)*C59),"")</f>
        <v/>
      </c>
      <c r="K59" s="155" t="str">
        <f>IF(D59&lt;&gt;"",(VLOOKUP(D59,Datenquelle!$A$74:$E$80,3,FALSE)*C59),"")</f>
        <v/>
      </c>
      <c r="L59" s="154" t="str">
        <f>IF(D59&lt;&gt;"",IF('1) Dateneingabe'!$D$3="ambulanter Pflegedienst",(VLOOKUP(D59,Datenquelle!$A$74:$E$80,4,FALSE)*C59),"./."),"")</f>
        <v/>
      </c>
      <c r="M59" s="156" t="str">
        <f t="shared" si="3"/>
        <v/>
      </c>
      <c r="N59" s="155" t="str">
        <f>IF(H59&lt;&gt;"",(VLOOKUP(D59,Datenquelle!$A$74:$E$80,5,FALSE)*H59),"")</f>
        <v/>
      </c>
      <c r="O59" s="156" t="str">
        <f t="shared" si="4"/>
        <v/>
      </c>
      <c r="P59" s="155" t="str">
        <f>IF(H59&lt;&gt;"",((H59*3/13)/'1) Dateneingabe'!C65),"")</f>
        <v/>
      </c>
      <c r="Q59" s="156" t="str">
        <f>IF(O59&lt;&gt;"",(((O59/12)*3/13)/'1) Dateneingabe'!C65),"")</f>
        <v/>
      </c>
      <c r="R59" s="157" t="str">
        <f t="shared" si="2"/>
        <v/>
      </c>
    </row>
    <row r="60" spans="1:18" x14ac:dyDescent="0.35">
      <c r="A60" s="141">
        <v>56</v>
      </c>
      <c r="B60" s="151" t="str">
        <f>IF('1) Dateneingabe'!B66&lt;&gt;"",'1) Dateneingabe'!B66,"")</f>
        <v/>
      </c>
      <c r="C60" s="152" t="str">
        <f>IF('1) Dateneingabe'!C66&lt;&gt;"",('1) Dateneingabe'!C66/Datenquelle!$B$36),"")</f>
        <v/>
      </c>
      <c r="D60" s="153" t="str">
        <f>IF('1) Dateneingabe'!D66&lt;&gt;"",VLOOKUP('1) Dateneingabe'!D66,Datenquelle!$A$1:$C$9,2,FALSE),"")</f>
        <v/>
      </c>
      <c r="E60" s="220" t="str">
        <f>IF('1) Dateneingabe'!D66&lt;&gt;"",VLOOKUP('1) Dateneingabe'!D66,Datenquelle!$A$1:$G$9,5,FALSE),"")</f>
        <v/>
      </c>
      <c r="F60" s="220" t="str">
        <f>IF('1) Dateneingabe'!L66&lt;&gt;"",'1) Dateneingabe'!L66,"")</f>
        <v/>
      </c>
      <c r="G60" s="153" t="str">
        <f>IF('1) Dateneingabe'!E66&lt;&gt;"",VLOOKUP('1) Dateneingabe'!E66,Datenquelle!$A$13:$P$33,E60,FALSE),"")</f>
        <v/>
      </c>
      <c r="H60" s="154" t="str">
        <f>IF(D60&lt;&gt;"",(C60*VLOOKUP(D60,Datenquelle!$A$83:$G$89,(G60+1),FALSE)),"")</f>
        <v/>
      </c>
      <c r="I60" s="155" t="str">
        <f>IF(B60&lt;&gt;"",VLOOKUP('1) Dateneingabe'!G66,Datenquelle!$A$39:$D$40,2,FALSE),"")</f>
        <v/>
      </c>
      <c r="J60" s="155" t="str">
        <f>IF(D60&lt;&gt;"",(VLOOKUP(D60,Datenquelle!$A$74:$E$80,2,FALSE)*C60),"")</f>
        <v/>
      </c>
      <c r="K60" s="155" t="str">
        <f>IF(D60&lt;&gt;"",(VLOOKUP(D60,Datenquelle!$A$74:$E$80,3,FALSE)*C60),"")</f>
        <v/>
      </c>
      <c r="L60" s="154" t="str">
        <f>IF(D60&lt;&gt;"",IF('1) Dateneingabe'!$D$3="ambulanter Pflegedienst",(VLOOKUP(D60,Datenquelle!$A$74:$E$80,4,FALSE)*C60),"./."),"")</f>
        <v/>
      </c>
      <c r="M60" s="156" t="str">
        <f t="shared" si="3"/>
        <v/>
      </c>
      <c r="N60" s="155" t="str">
        <f>IF(H60&lt;&gt;"",(VLOOKUP(D60,Datenquelle!$A$74:$E$80,5,FALSE)*H60),"")</f>
        <v/>
      </c>
      <c r="O60" s="156" t="str">
        <f t="shared" si="4"/>
        <v/>
      </c>
      <c r="P60" s="155" t="str">
        <f>IF(H60&lt;&gt;"",((H60*3/13)/'1) Dateneingabe'!C66),"")</f>
        <v/>
      </c>
      <c r="Q60" s="156" t="str">
        <f>IF(O60&lt;&gt;"",(((O60/12)*3/13)/'1) Dateneingabe'!C66),"")</f>
        <v/>
      </c>
      <c r="R60" s="157" t="str">
        <f t="shared" si="2"/>
        <v/>
      </c>
    </row>
    <row r="61" spans="1:18" x14ac:dyDescent="0.35">
      <c r="A61" s="141">
        <v>57</v>
      </c>
      <c r="B61" s="151" t="str">
        <f>IF('1) Dateneingabe'!B67&lt;&gt;"",'1) Dateneingabe'!B67,"")</f>
        <v/>
      </c>
      <c r="C61" s="152" t="str">
        <f>IF('1) Dateneingabe'!C67&lt;&gt;"",('1) Dateneingabe'!C67/Datenquelle!$B$36),"")</f>
        <v/>
      </c>
      <c r="D61" s="153" t="str">
        <f>IF('1) Dateneingabe'!D67&lt;&gt;"",VLOOKUP('1) Dateneingabe'!D67,Datenquelle!$A$1:$C$9,2,FALSE),"")</f>
        <v/>
      </c>
      <c r="E61" s="220" t="str">
        <f>IF('1) Dateneingabe'!D67&lt;&gt;"",VLOOKUP('1) Dateneingabe'!D67,Datenquelle!$A$1:$G$9,5,FALSE),"")</f>
        <v/>
      </c>
      <c r="F61" s="220" t="str">
        <f>IF('1) Dateneingabe'!L67&lt;&gt;"",'1) Dateneingabe'!L67,"")</f>
        <v/>
      </c>
      <c r="G61" s="153" t="str">
        <f>IF('1) Dateneingabe'!E67&lt;&gt;"",VLOOKUP('1) Dateneingabe'!E67,Datenquelle!$A$13:$P$33,E61,FALSE),"")</f>
        <v/>
      </c>
      <c r="H61" s="154" t="str">
        <f>IF(D61&lt;&gt;"",(C61*VLOOKUP(D61,Datenquelle!$A$83:$G$89,(G61+1),FALSE)),"")</f>
        <v/>
      </c>
      <c r="I61" s="155" t="str">
        <f>IF(B61&lt;&gt;"",VLOOKUP('1) Dateneingabe'!G67,Datenquelle!$A$39:$D$40,2,FALSE),"")</f>
        <v/>
      </c>
      <c r="J61" s="155" t="str">
        <f>IF(D61&lt;&gt;"",(VLOOKUP(D61,Datenquelle!$A$74:$E$80,2,FALSE)*C61),"")</f>
        <v/>
      </c>
      <c r="K61" s="155" t="str">
        <f>IF(D61&lt;&gt;"",(VLOOKUP(D61,Datenquelle!$A$74:$E$80,3,FALSE)*C61),"")</f>
        <v/>
      </c>
      <c r="L61" s="154" t="str">
        <f>IF(D61&lt;&gt;"",IF('1) Dateneingabe'!$D$3="ambulanter Pflegedienst",(VLOOKUP(D61,Datenquelle!$A$74:$E$80,4,FALSE)*C61),"./."),"")</f>
        <v/>
      </c>
      <c r="M61" s="156" t="str">
        <f t="shared" si="3"/>
        <v/>
      </c>
      <c r="N61" s="155" t="str">
        <f>IF(H61&lt;&gt;"",(VLOOKUP(D61,Datenquelle!$A$74:$E$80,5,FALSE)*H61),"")</f>
        <v/>
      </c>
      <c r="O61" s="156" t="str">
        <f t="shared" si="4"/>
        <v/>
      </c>
      <c r="P61" s="155" t="str">
        <f>IF(H61&lt;&gt;"",((H61*3/13)/'1) Dateneingabe'!C67),"")</f>
        <v/>
      </c>
      <c r="Q61" s="156" t="str">
        <f>IF(O61&lt;&gt;"",(((O61/12)*3/13)/'1) Dateneingabe'!C67),"")</f>
        <v/>
      </c>
      <c r="R61" s="157" t="str">
        <f t="shared" si="2"/>
        <v/>
      </c>
    </row>
    <row r="62" spans="1:18" x14ac:dyDescent="0.35">
      <c r="A62" s="141">
        <v>58</v>
      </c>
      <c r="B62" s="151" t="str">
        <f>IF('1) Dateneingabe'!B68&lt;&gt;"",'1) Dateneingabe'!B68,"")</f>
        <v/>
      </c>
      <c r="C62" s="152" t="str">
        <f>IF('1) Dateneingabe'!C68&lt;&gt;"",('1) Dateneingabe'!C68/Datenquelle!$B$36),"")</f>
        <v/>
      </c>
      <c r="D62" s="153" t="str">
        <f>IF('1) Dateneingabe'!D68&lt;&gt;"",VLOOKUP('1) Dateneingabe'!D68,Datenquelle!$A$1:$C$9,2,FALSE),"")</f>
        <v/>
      </c>
      <c r="E62" s="220" t="str">
        <f>IF('1) Dateneingabe'!D68&lt;&gt;"",VLOOKUP('1) Dateneingabe'!D68,Datenquelle!$A$1:$G$9,5,FALSE),"")</f>
        <v/>
      </c>
      <c r="F62" s="220" t="str">
        <f>IF('1) Dateneingabe'!L68&lt;&gt;"",'1) Dateneingabe'!L68,"")</f>
        <v/>
      </c>
      <c r="G62" s="153" t="str">
        <f>IF('1) Dateneingabe'!E68&lt;&gt;"",VLOOKUP('1) Dateneingabe'!E68,Datenquelle!$A$13:$P$33,E62,FALSE),"")</f>
        <v/>
      </c>
      <c r="H62" s="154" t="str">
        <f>IF(D62&lt;&gt;"",(C62*VLOOKUP(D62,Datenquelle!$A$83:$G$89,(G62+1),FALSE)),"")</f>
        <v/>
      </c>
      <c r="I62" s="155" t="str">
        <f>IF(B62&lt;&gt;"",VLOOKUP('1) Dateneingabe'!G68,Datenquelle!$A$39:$D$40,2,FALSE),"")</f>
        <v/>
      </c>
      <c r="J62" s="155" t="str">
        <f>IF(D62&lt;&gt;"",(VLOOKUP(D62,Datenquelle!$A$74:$E$80,2,FALSE)*C62),"")</f>
        <v/>
      </c>
      <c r="K62" s="155" t="str">
        <f>IF(D62&lt;&gt;"",(VLOOKUP(D62,Datenquelle!$A$74:$E$80,3,FALSE)*C62),"")</f>
        <v/>
      </c>
      <c r="L62" s="154" t="str">
        <f>IF(D62&lt;&gt;"",IF('1) Dateneingabe'!$D$3="ambulanter Pflegedienst",(VLOOKUP(D62,Datenquelle!$A$74:$E$80,4,FALSE)*C62),"./."),"")</f>
        <v/>
      </c>
      <c r="M62" s="156" t="str">
        <f t="shared" si="3"/>
        <v/>
      </c>
      <c r="N62" s="155" t="str">
        <f>IF(H62&lt;&gt;"",(VLOOKUP(D62,Datenquelle!$A$74:$E$80,5,FALSE)*H62),"")</f>
        <v/>
      </c>
      <c r="O62" s="156" t="str">
        <f t="shared" si="4"/>
        <v/>
      </c>
      <c r="P62" s="155" t="str">
        <f>IF(H62&lt;&gt;"",((H62*3/13)/'1) Dateneingabe'!C68),"")</f>
        <v/>
      </c>
      <c r="Q62" s="156" t="str">
        <f>IF(O62&lt;&gt;"",(((O62/12)*3/13)/'1) Dateneingabe'!C68),"")</f>
        <v/>
      </c>
      <c r="R62" s="157" t="str">
        <f t="shared" si="2"/>
        <v/>
      </c>
    </row>
    <row r="63" spans="1:18" x14ac:dyDescent="0.35">
      <c r="A63" s="141">
        <v>59</v>
      </c>
      <c r="B63" s="151" t="str">
        <f>IF('1) Dateneingabe'!B69&lt;&gt;"",'1) Dateneingabe'!B69,"")</f>
        <v/>
      </c>
      <c r="C63" s="152" t="str">
        <f>IF('1) Dateneingabe'!C69&lt;&gt;"",('1) Dateneingabe'!C69/Datenquelle!$B$36),"")</f>
        <v/>
      </c>
      <c r="D63" s="153" t="str">
        <f>IF('1) Dateneingabe'!D69&lt;&gt;"",VLOOKUP('1) Dateneingabe'!D69,Datenquelle!$A$1:$C$9,2,FALSE),"")</f>
        <v/>
      </c>
      <c r="E63" s="220" t="str">
        <f>IF('1) Dateneingabe'!D69&lt;&gt;"",VLOOKUP('1) Dateneingabe'!D69,Datenquelle!$A$1:$G$9,5,FALSE),"")</f>
        <v/>
      </c>
      <c r="F63" s="220" t="str">
        <f>IF('1) Dateneingabe'!L69&lt;&gt;"",'1) Dateneingabe'!L69,"")</f>
        <v/>
      </c>
      <c r="G63" s="153" t="str">
        <f>IF('1) Dateneingabe'!E69&lt;&gt;"",VLOOKUP('1) Dateneingabe'!E69,Datenquelle!$A$13:$P$33,E63,FALSE),"")</f>
        <v/>
      </c>
      <c r="H63" s="154" t="str">
        <f>IF(D63&lt;&gt;"",(C63*VLOOKUP(D63,Datenquelle!$A$83:$G$89,(G63+1),FALSE)),"")</f>
        <v/>
      </c>
      <c r="I63" s="155" t="str">
        <f>IF(B63&lt;&gt;"",VLOOKUP('1) Dateneingabe'!G69,Datenquelle!$A$39:$D$40,2,FALSE),"")</f>
        <v/>
      </c>
      <c r="J63" s="155" t="str">
        <f>IF(D63&lt;&gt;"",(VLOOKUP(D63,Datenquelle!$A$74:$E$80,2,FALSE)*C63),"")</f>
        <v/>
      </c>
      <c r="K63" s="155" t="str">
        <f>IF(D63&lt;&gt;"",(VLOOKUP(D63,Datenquelle!$A$74:$E$80,3,FALSE)*C63),"")</f>
        <v/>
      </c>
      <c r="L63" s="154" t="str">
        <f>IF(D63&lt;&gt;"",IF('1) Dateneingabe'!$D$3="ambulanter Pflegedienst",(VLOOKUP(D63,Datenquelle!$A$74:$E$80,4,FALSE)*C63),"./."),"")</f>
        <v/>
      </c>
      <c r="M63" s="156" t="str">
        <f t="shared" si="3"/>
        <v/>
      </c>
      <c r="N63" s="155" t="str">
        <f>IF(H63&lt;&gt;"",(VLOOKUP(D63,Datenquelle!$A$74:$E$80,5,FALSE)*H63),"")</f>
        <v/>
      </c>
      <c r="O63" s="156" t="str">
        <f t="shared" si="4"/>
        <v/>
      </c>
      <c r="P63" s="155" t="str">
        <f>IF(H63&lt;&gt;"",((H63*3/13)/'1) Dateneingabe'!C69),"")</f>
        <v/>
      </c>
      <c r="Q63" s="156" t="str">
        <f>IF(O63&lt;&gt;"",(((O63/12)*3/13)/'1) Dateneingabe'!C69),"")</f>
        <v/>
      </c>
      <c r="R63" s="157" t="str">
        <f t="shared" si="2"/>
        <v/>
      </c>
    </row>
    <row r="64" spans="1:18" x14ac:dyDescent="0.35">
      <c r="A64" s="141">
        <v>60</v>
      </c>
      <c r="B64" s="151" t="str">
        <f>IF('1) Dateneingabe'!B70&lt;&gt;"",'1) Dateneingabe'!B70,"")</f>
        <v/>
      </c>
      <c r="C64" s="152" t="str">
        <f>IF('1) Dateneingabe'!C70&lt;&gt;"",('1) Dateneingabe'!C70/Datenquelle!$B$36),"")</f>
        <v/>
      </c>
      <c r="D64" s="153" t="str">
        <f>IF('1) Dateneingabe'!D70&lt;&gt;"",VLOOKUP('1) Dateneingabe'!D70,Datenquelle!$A$1:$C$9,2,FALSE),"")</f>
        <v/>
      </c>
      <c r="E64" s="220" t="str">
        <f>IF('1) Dateneingabe'!D70&lt;&gt;"",VLOOKUP('1) Dateneingabe'!D70,Datenquelle!$A$1:$G$9,5,FALSE),"")</f>
        <v/>
      </c>
      <c r="F64" s="220" t="str">
        <f>IF('1) Dateneingabe'!L70&lt;&gt;"",'1) Dateneingabe'!L70,"")</f>
        <v/>
      </c>
      <c r="G64" s="153" t="str">
        <f>IF('1) Dateneingabe'!E70&lt;&gt;"",VLOOKUP('1) Dateneingabe'!E70,Datenquelle!$A$13:$P$33,E64,FALSE),"")</f>
        <v/>
      </c>
      <c r="H64" s="154" t="str">
        <f>IF(D64&lt;&gt;"",(C64*VLOOKUP(D64,Datenquelle!$A$83:$G$89,(G64+1),FALSE)),"")</f>
        <v/>
      </c>
      <c r="I64" s="155" t="str">
        <f>IF(B64&lt;&gt;"",VLOOKUP('1) Dateneingabe'!G70,Datenquelle!$A$39:$D$40,2,FALSE),"")</f>
        <v/>
      </c>
      <c r="J64" s="155" t="str">
        <f>IF(D64&lt;&gt;"",(VLOOKUP(D64,Datenquelle!$A$74:$E$80,2,FALSE)*C64),"")</f>
        <v/>
      </c>
      <c r="K64" s="155" t="str">
        <f>IF(D64&lt;&gt;"",(VLOOKUP(D64,Datenquelle!$A$74:$E$80,3,FALSE)*C64),"")</f>
        <v/>
      </c>
      <c r="L64" s="154" t="str">
        <f>IF(D64&lt;&gt;"",IF('1) Dateneingabe'!$D$3="ambulanter Pflegedienst",(VLOOKUP(D64,Datenquelle!$A$74:$E$80,4,FALSE)*C64),"./."),"")</f>
        <v/>
      </c>
      <c r="M64" s="156" t="str">
        <f t="shared" si="3"/>
        <v/>
      </c>
      <c r="N64" s="155" t="str">
        <f>IF(H64&lt;&gt;"",(VLOOKUP(D64,Datenquelle!$A$74:$E$80,5,FALSE)*H64),"")</f>
        <v/>
      </c>
      <c r="O64" s="156" t="str">
        <f t="shared" si="4"/>
        <v/>
      </c>
      <c r="P64" s="155" t="str">
        <f>IF(H64&lt;&gt;"",((H64*3/13)/'1) Dateneingabe'!C70),"")</f>
        <v/>
      </c>
      <c r="Q64" s="156" t="str">
        <f>IF(O64&lt;&gt;"",(((O64/12)*3/13)/'1) Dateneingabe'!C70),"")</f>
        <v/>
      </c>
      <c r="R64" s="157" t="str">
        <f t="shared" si="2"/>
        <v/>
      </c>
    </row>
    <row r="65" spans="1:18" x14ac:dyDescent="0.35">
      <c r="A65" s="141">
        <v>61</v>
      </c>
      <c r="B65" s="151" t="str">
        <f>IF('1) Dateneingabe'!B71&lt;&gt;"",'1) Dateneingabe'!B71,"")</f>
        <v/>
      </c>
      <c r="C65" s="152" t="str">
        <f>IF('1) Dateneingabe'!C71&lt;&gt;"",('1) Dateneingabe'!C71/Datenquelle!$B$36),"")</f>
        <v/>
      </c>
      <c r="D65" s="153" t="str">
        <f>IF('1) Dateneingabe'!D71&lt;&gt;"",VLOOKUP('1) Dateneingabe'!D71,Datenquelle!$A$1:$C$9,2,FALSE),"")</f>
        <v/>
      </c>
      <c r="E65" s="220" t="str">
        <f>IF('1) Dateneingabe'!D71&lt;&gt;"",VLOOKUP('1) Dateneingabe'!D71,Datenquelle!$A$1:$G$9,5,FALSE),"")</f>
        <v/>
      </c>
      <c r="F65" s="220" t="str">
        <f>IF('1) Dateneingabe'!L71&lt;&gt;"",'1) Dateneingabe'!L71,"")</f>
        <v/>
      </c>
      <c r="G65" s="153" t="str">
        <f>IF('1) Dateneingabe'!E71&lt;&gt;"",VLOOKUP('1) Dateneingabe'!E71,Datenquelle!$A$13:$P$33,E65,FALSE),"")</f>
        <v/>
      </c>
      <c r="H65" s="154" t="str">
        <f>IF(D65&lt;&gt;"",(C65*VLOOKUP(D65,Datenquelle!$A$83:$G$89,(G65+1),FALSE)),"")</f>
        <v/>
      </c>
      <c r="I65" s="155" t="str">
        <f>IF(B65&lt;&gt;"",VLOOKUP('1) Dateneingabe'!G71,Datenquelle!$A$39:$D$40,2,FALSE),"")</f>
        <v/>
      </c>
      <c r="J65" s="155" t="str">
        <f>IF(D65&lt;&gt;"",(VLOOKUP(D65,Datenquelle!$A$74:$E$80,2,FALSE)*C65),"")</f>
        <v/>
      </c>
      <c r="K65" s="155" t="str">
        <f>IF(D65&lt;&gt;"",(VLOOKUP(D65,Datenquelle!$A$74:$E$80,3,FALSE)*C65),"")</f>
        <v/>
      </c>
      <c r="L65" s="154" t="str">
        <f>IF(D65&lt;&gt;"",IF('1) Dateneingabe'!$D$3="ambulanter Pflegedienst",(VLOOKUP(D65,Datenquelle!$A$74:$E$80,4,FALSE)*C65),"./."),"")</f>
        <v/>
      </c>
      <c r="M65" s="156" t="str">
        <f t="shared" si="3"/>
        <v/>
      </c>
      <c r="N65" s="155" t="str">
        <f>IF(H65&lt;&gt;"",(VLOOKUP(D65,Datenquelle!$A$74:$E$80,5,FALSE)*H65),"")</f>
        <v/>
      </c>
      <c r="O65" s="156" t="str">
        <f t="shared" si="4"/>
        <v/>
      </c>
      <c r="P65" s="155" t="str">
        <f>IF(H65&lt;&gt;"",((H65*3/13)/'1) Dateneingabe'!C71),"")</f>
        <v/>
      </c>
      <c r="Q65" s="156" t="str">
        <f>IF(O65&lt;&gt;"",(((O65/12)*3/13)/'1) Dateneingabe'!C71),"")</f>
        <v/>
      </c>
      <c r="R65" s="157" t="str">
        <f t="shared" si="2"/>
        <v/>
      </c>
    </row>
    <row r="66" spans="1:18" x14ac:dyDescent="0.35">
      <c r="A66" s="141">
        <v>62</v>
      </c>
      <c r="B66" s="151" t="str">
        <f>IF('1) Dateneingabe'!B72&lt;&gt;"",'1) Dateneingabe'!B72,"")</f>
        <v/>
      </c>
      <c r="C66" s="152" t="str">
        <f>IF('1) Dateneingabe'!C72&lt;&gt;"",('1) Dateneingabe'!C72/Datenquelle!$B$36),"")</f>
        <v/>
      </c>
      <c r="D66" s="153" t="str">
        <f>IF('1) Dateneingabe'!D72&lt;&gt;"",VLOOKUP('1) Dateneingabe'!D72,Datenquelle!$A$1:$C$9,2,FALSE),"")</f>
        <v/>
      </c>
      <c r="E66" s="220" t="str">
        <f>IF('1) Dateneingabe'!D72&lt;&gt;"",VLOOKUP('1) Dateneingabe'!D72,Datenquelle!$A$1:$G$9,5,FALSE),"")</f>
        <v/>
      </c>
      <c r="F66" s="220" t="str">
        <f>IF('1) Dateneingabe'!L72&lt;&gt;"",'1) Dateneingabe'!L72,"")</f>
        <v/>
      </c>
      <c r="G66" s="153" t="str">
        <f>IF('1) Dateneingabe'!E72&lt;&gt;"",VLOOKUP('1) Dateneingabe'!E72,Datenquelle!$A$13:$P$33,E66,FALSE),"")</f>
        <v/>
      </c>
      <c r="H66" s="154" t="str">
        <f>IF(D66&lt;&gt;"",(C66*VLOOKUP(D66,Datenquelle!$A$83:$G$89,(G66+1),FALSE)),"")</f>
        <v/>
      </c>
      <c r="I66" s="155" t="str">
        <f>IF(B66&lt;&gt;"",VLOOKUP('1) Dateneingabe'!G72,Datenquelle!$A$39:$D$40,2,FALSE),"")</f>
        <v/>
      </c>
      <c r="J66" s="155" t="str">
        <f>IF(D66&lt;&gt;"",(VLOOKUP(D66,Datenquelle!$A$74:$E$80,2,FALSE)*C66),"")</f>
        <v/>
      </c>
      <c r="K66" s="155" t="str">
        <f>IF(D66&lt;&gt;"",(VLOOKUP(D66,Datenquelle!$A$74:$E$80,3,FALSE)*C66),"")</f>
        <v/>
      </c>
      <c r="L66" s="154" t="str">
        <f>IF(D66&lt;&gt;"",IF('1) Dateneingabe'!$D$3="ambulanter Pflegedienst",(VLOOKUP(D66,Datenquelle!$A$74:$E$80,4,FALSE)*C66),"./."),"")</f>
        <v/>
      </c>
      <c r="M66" s="156" t="str">
        <f t="shared" si="3"/>
        <v/>
      </c>
      <c r="N66" s="155" t="str">
        <f>IF(H66&lt;&gt;"",(VLOOKUP(D66,Datenquelle!$A$74:$E$80,5,FALSE)*H66),"")</f>
        <v/>
      </c>
      <c r="O66" s="156" t="str">
        <f t="shared" si="4"/>
        <v/>
      </c>
      <c r="P66" s="155" t="str">
        <f>IF(H66&lt;&gt;"",((H66*3/13)/'1) Dateneingabe'!C72),"")</f>
        <v/>
      </c>
      <c r="Q66" s="156" t="str">
        <f>IF(O66&lt;&gt;"",(((O66/12)*3/13)/'1) Dateneingabe'!C72),"")</f>
        <v/>
      </c>
      <c r="R66" s="157" t="str">
        <f t="shared" si="2"/>
        <v/>
      </c>
    </row>
    <row r="67" spans="1:18" x14ac:dyDescent="0.35">
      <c r="A67" s="141">
        <v>63</v>
      </c>
      <c r="B67" s="151" t="str">
        <f>IF('1) Dateneingabe'!B73&lt;&gt;"",'1) Dateneingabe'!B73,"")</f>
        <v/>
      </c>
      <c r="C67" s="152" t="str">
        <f>IF('1) Dateneingabe'!C73&lt;&gt;"",('1) Dateneingabe'!C73/Datenquelle!$B$36),"")</f>
        <v/>
      </c>
      <c r="D67" s="153" t="str">
        <f>IF('1) Dateneingabe'!D73&lt;&gt;"",VLOOKUP('1) Dateneingabe'!D73,Datenquelle!$A$1:$C$9,2,FALSE),"")</f>
        <v/>
      </c>
      <c r="E67" s="220" t="str">
        <f>IF('1) Dateneingabe'!D73&lt;&gt;"",VLOOKUP('1) Dateneingabe'!D73,Datenquelle!$A$1:$G$9,5,FALSE),"")</f>
        <v/>
      </c>
      <c r="F67" s="220" t="str">
        <f>IF('1) Dateneingabe'!L73&lt;&gt;"",'1) Dateneingabe'!L73,"")</f>
        <v/>
      </c>
      <c r="G67" s="153" t="str">
        <f>IF('1) Dateneingabe'!E73&lt;&gt;"",VLOOKUP('1) Dateneingabe'!E73,Datenquelle!$A$13:$P$33,E67,FALSE),"")</f>
        <v/>
      </c>
      <c r="H67" s="154" t="str">
        <f>IF(D67&lt;&gt;"",(C67*VLOOKUP(D67,Datenquelle!$A$83:$G$89,(G67+1),FALSE)),"")</f>
        <v/>
      </c>
      <c r="I67" s="155" t="str">
        <f>IF(B67&lt;&gt;"",VLOOKUP('1) Dateneingabe'!G73,Datenquelle!$A$39:$D$40,2,FALSE),"")</f>
        <v/>
      </c>
      <c r="J67" s="155" t="str">
        <f>IF(D67&lt;&gt;"",(VLOOKUP(D67,Datenquelle!$A$74:$E$80,2,FALSE)*C67),"")</f>
        <v/>
      </c>
      <c r="K67" s="155" t="str">
        <f>IF(D67&lt;&gt;"",(VLOOKUP(D67,Datenquelle!$A$74:$E$80,3,FALSE)*C67),"")</f>
        <v/>
      </c>
      <c r="L67" s="154" t="str">
        <f>IF(D67&lt;&gt;"",IF('1) Dateneingabe'!$D$3="ambulanter Pflegedienst",(VLOOKUP(D67,Datenquelle!$A$74:$E$80,4,FALSE)*C67),"./."),"")</f>
        <v/>
      </c>
      <c r="M67" s="156" t="str">
        <f t="shared" si="3"/>
        <v/>
      </c>
      <c r="N67" s="155" t="str">
        <f>IF(H67&lt;&gt;"",(VLOOKUP(D67,Datenquelle!$A$74:$E$80,5,FALSE)*H67),"")</f>
        <v/>
      </c>
      <c r="O67" s="156" t="str">
        <f t="shared" si="4"/>
        <v/>
      </c>
      <c r="P67" s="155" t="str">
        <f>IF(H67&lt;&gt;"",((H67*3/13)/'1) Dateneingabe'!C73),"")</f>
        <v/>
      </c>
      <c r="Q67" s="156" t="str">
        <f>IF(O67&lt;&gt;"",(((O67/12)*3/13)/'1) Dateneingabe'!C73),"")</f>
        <v/>
      </c>
      <c r="R67" s="157" t="str">
        <f t="shared" si="2"/>
        <v/>
      </c>
    </row>
    <row r="68" spans="1:18" x14ac:dyDescent="0.35">
      <c r="A68" s="141">
        <v>64</v>
      </c>
      <c r="B68" s="151" t="str">
        <f>IF('1) Dateneingabe'!B74&lt;&gt;"",'1) Dateneingabe'!B74,"")</f>
        <v/>
      </c>
      <c r="C68" s="152" t="str">
        <f>IF('1) Dateneingabe'!C74&lt;&gt;"",('1) Dateneingabe'!C74/Datenquelle!$B$36),"")</f>
        <v/>
      </c>
      <c r="D68" s="153" t="str">
        <f>IF('1) Dateneingabe'!D74&lt;&gt;"",VLOOKUP('1) Dateneingabe'!D74,Datenquelle!$A$1:$C$9,2,FALSE),"")</f>
        <v/>
      </c>
      <c r="E68" s="220" t="str">
        <f>IF('1) Dateneingabe'!D74&lt;&gt;"",VLOOKUP('1) Dateneingabe'!D74,Datenquelle!$A$1:$G$9,5,FALSE),"")</f>
        <v/>
      </c>
      <c r="F68" s="220" t="str">
        <f>IF('1) Dateneingabe'!L74&lt;&gt;"",'1) Dateneingabe'!L74,"")</f>
        <v/>
      </c>
      <c r="G68" s="153" t="str">
        <f>IF('1) Dateneingabe'!E74&lt;&gt;"",VLOOKUP('1) Dateneingabe'!E74,Datenquelle!$A$13:$P$33,E68,FALSE),"")</f>
        <v/>
      </c>
      <c r="H68" s="154" t="str">
        <f>IF(D68&lt;&gt;"",(C68*VLOOKUP(D68,Datenquelle!$A$83:$G$89,(G68+1),FALSE)),"")</f>
        <v/>
      </c>
      <c r="I68" s="155" t="str">
        <f>IF(B68&lt;&gt;"",VLOOKUP('1) Dateneingabe'!G74,Datenquelle!$A$39:$D$40,2,FALSE),"")</f>
        <v/>
      </c>
      <c r="J68" s="155" t="str">
        <f>IF(D68&lt;&gt;"",(VLOOKUP(D68,Datenquelle!$A$74:$E$80,2,FALSE)*C68),"")</f>
        <v/>
      </c>
      <c r="K68" s="155" t="str">
        <f>IF(D68&lt;&gt;"",(VLOOKUP(D68,Datenquelle!$A$74:$E$80,3,FALSE)*C68),"")</f>
        <v/>
      </c>
      <c r="L68" s="154" t="str">
        <f>IF(D68&lt;&gt;"",IF('1) Dateneingabe'!$D$3="ambulanter Pflegedienst",(VLOOKUP(D68,Datenquelle!$A$74:$E$80,4,FALSE)*C68),"./."),"")</f>
        <v/>
      </c>
      <c r="M68" s="156" t="str">
        <f t="shared" si="3"/>
        <v/>
      </c>
      <c r="N68" s="155" t="str">
        <f>IF(H68&lt;&gt;"",(VLOOKUP(D68,Datenquelle!$A$74:$E$80,5,FALSE)*H68),"")</f>
        <v/>
      </c>
      <c r="O68" s="156" t="str">
        <f t="shared" si="4"/>
        <v/>
      </c>
      <c r="P68" s="155" t="str">
        <f>IF(H68&lt;&gt;"",((H68*3/13)/'1) Dateneingabe'!C74),"")</f>
        <v/>
      </c>
      <c r="Q68" s="156" t="str">
        <f>IF(O68&lt;&gt;"",(((O68/12)*3/13)/'1) Dateneingabe'!C74),"")</f>
        <v/>
      </c>
      <c r="R68" s="157" t="str">
        <f t="shared" si="2"/>
        <v/>
      </c>
    </row>
    <row r="69" spans="1:18" x14ac:dyDescent="0.35">
      <c r="A69" s="141">
        <v>65</v>
      </c>
      <c r="B69" s="151" t="str">
        <f>IF('1) Dateneingabe'!B75&lt;&gt;"",'1) Dateneingabe'!B75,"")</f>
        <v/>
      </c>
      <c r="C69" s="152" t="str">
        <f>IF('1) Dateneingabe'!C75&lt;&gt;"",('1) Dateneingabe'!C75/Datenquelle!$B$36),"")</f>
        <v/>
      </c>
      <c r="D69" s="153" t="str">
        <f>IF('1) Dateneingabe'!D75&lt;&gt;"",VLOOKUP('1) Dateneingabe'!D75,Datenquelle!$A$1:$C$9,2,FALSE),"")</f>
        <v/>
      </c>
      <c r="E69" s="220" t="str">
        <f>IF('1) Dateneingabe'!D75&lt;&gt;"",VLOOKUP('1) Dateneingabe'!D75,Datenquelle!$A$1:$G$9,5,FALSE),"")</f>
        <v/>
      </c>
      <c r="F69" s="220" t="str">
        <f>IF('1) Dateneingabe'!L75&lt;&gt;"",'1) Dateneingabe'!L75,"")</f>
        <v/>
      </c>
      <c r="G69" s="153" t="str">
        <f>IF('1) Dateneingabe'!E75&lt;&gt;"",VLOOKUP('1) Dateneingabe'!E75,Datenquelle!$A$13:$P$33,E69,FALSE),"")</f>
        <v/>
      </c>
      <c r="H69" s="154" t="str">
        <f>IF(D69&lt;&gt;"",(C69*VLOOKUP(D69,Datenquelle!$A$83:$G$89,(G69+1),FALSE)),"")</f>
        <v/>
      </c>
      <c r="I69" s="155" t="str">
        <f>IF(B69&lt;&gt;"",VLOOKUP('1) Dateneingabe'!G75,Datenquelle!$A$39:$D$40,2,FALSE),"")</f>
        <v/>
      </c>
      <c r="J69" s="155" t="str">
        <f>IF(D69&lt;&gt;"",(VLOOKUP(D69,Datenquelle!$A$74:$E$80,2,FALSE)*C69),"")</f>
        <v/>
      </c>
      <c r="K69" s="155" t="str">
        <f>IF(D69&lt;&gt;"",(VLOOKUP(D69,Datenquelle!$A$74:$E$80,3,FALSE)*C69),"")</f>
        <v/>
      </c>
      <c r="L69" s="154" t="str">
        <f>IF(D69&lt;&gt;"",IF('1) Dateneingabe'!$D$3="ambulanter Pflegedienst",(VLOOKUP(D69,Datenquelle!$A$74:$E$80,4,FALSE)*C69),"./."),"")</f>
        <v/>
      </c>
      <c r="M69" s="156" t="str">
        <f t="shared" si="3"/>
        <v/>
      </c>
      <c r="N69" s="155" t="str">
        <f>IF(H69&lt;&gt;"",(VLOOKUP(D69,Datenquelle!$A$74:$E$80,5,FALSE)*H69),"")</f>
        <v/>
      </c>
      <c r="O69" s="156" t="str">
        <f t="shared" si="4"/>
        <v/>
      </c>
      <c r="P69" s="155" t="str">
        <f>IF(H69&lt;&gt;"",((H69*3/13)/'1) Dateneingabe'!C75),"")</f>
        <v/>
      </c>
      <c r="Q69" s="156" t="str">
        <f>IF(O69&lt;&gt;"",(((O69/12)*3/13)/'1) Dateneingabe'!C75),"")</f>
        <v/>
      </c>
      <c r="R69" s="157" t="str">
        <f t="shared" si="2"/>
        <v/>
      </c>
    </row>
    <row r="70" spans="1:18" x14ac:dyDescent="0.35">
      <c r="A70" s="141">
        <v>66</v>
      </c>
      <c r="B70" s="151" t="str">
        <f>IF('1) Dateneingabe'!B76&lt;&gt;"",'1) Dateneingabe'!B76,"")</f>
        <v/>
      </c>
      <c r="C70" s="152" t="str">
        <f>IF('1) Dateneingabe'!C76&lt;&gt;"",('1) Dateneingabe'!C76/Datenquelle!$B$36),"")</f>
        <v/>
      </c>
      <c r="D70" s="153" t="str">
        <f>IF('1) Dateneingabe'!D76&lt;&gt;"",VLOOKUP('1) Dateneingabe'!D76,Datenquelle!$A$1:$C$9,2,FALSE),"")</f>
        <v/>
      </c>
      <c r="E70" s="220" t="str">
        <f>IF('1) Dateneingabe'!D76&lt;&gt;"",VLOOKUP('1) Dateneingabe'!D76,Datenquelle!$A$1:$G$9,5,FALSE),"")</f>
        <v/>
      </c>
      <c r="F70" s="220" t="str">
        <f>IF('1) Dateneingabe'!L76&lt;&gt;"",'1) Dateneingabe'!L76,"")</f>
        <v/>
      </c>
      <c r="G70" s="153" t="str">
        <f>IF('1) Dateneingabe'!E76&lt;&gt;"",VLOOKUP('1) Dateneingabe'!E76,Datenquelle!$A$13:$P$33,E70,FALSE),"")</f>
        <v/>
      </c>
      <c r="H70" s="154" t="str">
        <f>IF(D70&lt;&gt;"",(C70*VLOOKUP(D70,Datenquelle!$A$83:$G$89,(G70+1),FALSE)),"")</f>
        <v/>
      </c>
      <c r="I70" s="155" t="str">
        <f>IF(B70&lt;&gt;"",VLOOKUP('1) Dateneingabe'!G76,Datenquelle!$A$39:$D$40,2,FALSE),"")</f>
        <v/>
      </c>
      <c r="J70" s="155" t="str">
        <f>IF(D70&lt;&gt;"",(VLOOKUP(D70,Datenquelle!$A$74:$E$80,2,FALSE)*C70),"")</f>
        <v/>
      </c>
      <c r="K70" s="155" t="str">
        <f>IF(D70&lt;&gt;"",(VLOOKUP(D70,Datenquelle!$A$74:$E$80,3,FALSE)*C70),"")</f>
        <v/>
      </c>
      <c r="L70" s="154" t="str">
        <f>IF(D70&lt;&gt;"",IF('1) Dateneingabe'!$D$3="ambulanter Pflegedienst",(VLOOKUP(D70,Datenquelle!$A$74:$E$80,4,FALSE)*C70),"./."),"")</f>
        <v/>
      </c>
      <c r="M70" s="156" t="str">
        <f t="shared" si="3"/>
        <v/>
      </c>
      <c r="N70" s="155" t="str">
        <f>IF(H70&lt;&gt;"",(VLOOKUP(D70,Datenquelle!$A$74:$E$80,5,FALSE)*H70),"")</f>
        <v/>
      </c>
      <c r="O70" s="156" t="str">
        <f t="shared" si="4"/>
        <v/>
      </c>
      <c r="P70" s="155" t="str">
        <f>IF(H70&lt;&gt;"",((H70*3/13)/'1) Dateneingabe'!C76),"")</f>
        <v/>
      </c>
      <c r="Q70" s="156" t="str">
        <f>IF(O70&lt;&gt;"",(((O70/12)*3/13)/'1) Dateneingabe'!C76),"")</f>
        <v/>
      </c>
      <c r="R70" s="157" t="str">
        <f t="shared" ref="R70:R103" si="5">IF(Q70&lt;&gt;"",Q70*C70,"")</f>
        <v/>
      </c>
    </row>
    <row r="71" spans="1:18" x14ac:dyDescent="0.35">
      <c r="A71" s="141">
        <v>67</v>
      </c>
      <c r="B71" s="151" t="str">
        <f>IF('1) Dateneingabe'!B77&lt;&gt;"",'1) Dateneingabe'!B77,"")</f>
        <v/>
      </c>
      <c r="C71" s="152" t="str">
        <f>IF('1) Dateneingabe'!C77&lt;&gt;"",('1) Dateneingabe'!C77/Datenquelle!$B$36),"")</f>
        <v/>
      </c>
      <c r="D71" s="153" t="str">
        <f>IF('1) Dateneingabe'!D77&lt;&gt;"",VLOOKUP('1) Dateneingabe'!D77,Datenquelle!$A$1:$C$9,2,FALSE),"")</f>
        <v/>
      </c>
      <c r="E71" s="220" t="str">
        <f>IF('1) Dateneingabe'!D77&lt;&gt;"",VLOOKUP('1) Dateneingabe'!D77,Datenquelle!$A$1:$G$9,5,FALSE),"")</f>
        <v/>
      </c>
      <c r="F71" s="220" t="str">
        <f>IF('1) Dateneingabe'!L77&lt;&gt;"",'1) Dateneingabe'!L77,"")</f>
        <v/>
      </c>
      <c r="G71" s="153" t="str">
        <f>IF('1) Dateneingabe'!E77&lt;&gt;"",VLOOKUP('1) Dateneingabe'!E77,Datenquelle!$A$13:$P$33,E71,FALSE),"")</f>
        <v/>
      </c>
      <c r="H71" s="154" t="str">
        <f>IF(D71&lt;&gt;"",(C71*VLOOKUP(D71,Datenquelle!$A$83:$G$89,(G71+1),FALSE)),"")</f>
        <v/>
      </c>
      <c r="I71" s="155" t="str">
        <f>IF(B71&lt;&gt;"",VLOOKUP('1) Dateneingabe'!G77,Datenquelle!$A$39:$D$40,2,FALSE),"")</f>
        <v/>
      </c>
      <c r="J71" s="155" t="str">
        <f>IF(D71&lt;&gt;"",(VLOOKUP(D71,Datenquelle!$A$74:$E$80,2,FALSE)*C71),"")</f>
        <v/>
      </c>
      <c r="K71" s="155" t="str">
        <f>IF(D71&lt;&gt;"",(VLOOKUP(D71,Datenquelle!$A$74:$E$80,3,FALSE)*C71),"")</f>
        <v/>
      </c>
      <c r="L71" s="154" t="str">
        <f>IF(D71&lt;&gt;"",IF('1) Dateneingabe'!$D$3="ambulanter Pflegedienst",(VLOOKUP(D71,Datenquelle!$A$74:$E$80,4,FALSE)*C71),"./."),"")</f>
        <v/>
      </c>
      <c r="M71" s="156" t="str">
        <f t="shared" si="3"/>
        <v/>
      </c>
      <c r="N71" s="155" t="str">
        <f>IF(H71&lt;&gt;"",(VLOOKUP(D71,Datenquelle!$A$74:$E$80,5,FALSE)*H71),"")</f>
        <v/>
      </c>
      <c r="O71" s="156" t="str">
        <f t="shared" si="4"/>
        <v/>
      </c>
      <c r="P71" s="155" t="str">
        <f>IF(H71&lt;&gt;"",((H71*3/13)/'1) Dateneingabe'!C77),"")</f>
        <v/>
      </c>
      <c r="Q71" s="156" t="str">
        <f>IF(O71&lt;&gt;"",(((O71/12)*3/13)/'1) Dateneingabe'!C77),"")</f>
        <v/>
      </c>
      <c r="R71" s="157" t="str">
        <f t="shared" si="5"/>
        <v/>
      </c>
    </row>
    <row r="72" spans="1:18" x14ac:dyDescent="0.35">
      <c r="A72" s="141">
        <v>68</v>
      </c>
      <c r="B72" s="151" t="str">
        <f>IF('1) Dateneingabe'!B78&lt;&gt;"",'1) Dateneingabe'!B78,"")</f>
        <v/>
      </c>
      <c r="C72" s="152" t="str">
        <f>IF('1) Dateneingabe'!C78&lt;&gt;"",('1) Dateneingabe'!C78/Datenquelle!$B$36),"")</f>
        <v/>
      </c>
      <c r="D72" s="153" t="str">
        <f>IF('1) Dateneingabe'!D78&lt;&gt;"",VLOOKUP('1) Dateneingabe'!D78,Datenquelle!$A$1:$C$9,2,FALSE),"")</f>
        <v/>
      </c>
      <c r="E72" s="220" t="str">
        <f>IF('1) Dateneingabe'!D78&lt;&gt;"",VLOOKUP('1) Dateneingabe'!D78,Datenquelle!$A$1:$G$9,5,FALSE),"")</f>
        <v/>
      </c>
      <c r="F72" s="220" t="str">
        <f>IF('1) Dateneingabe'!L78&lt;&gt;"",'1) Dateneingabe'!L78,"")</f>
        <v/>
      </c>
      <c r="G72" s="153" t="str">
        <f>IF('1) Dateneingabe'!E78&lt;&gt;"",VLOOKUP('1) Dateneingabe'!E78,Datenquelle!$A$13:$P$33,E72,FALSE),"")</f>
        <v/>
      </c>
      <c r="H72" s="154" t="str">
        <f>IF(D72&lt;&gt;"",(C72*VLOOKUP(D72,Datenquelle!$A$83:$G$89,(G72+1),FALSE)),"")</f>
        <v/>
      </c>
      <c r="I72" s="155" t="str">
        <f>IF(B72&lt;&gt;"",VLOOKUP('1) Dateneingabe'!G78,Datenquelle!$A$39:$D$40,2,FALSE),"")</f>
        <v/>
      </c>
      <c r="J72" s="155" t="str">
        <f>IF(D72&lt;&gt;"",(VLOOKUP(D72,Datenquelle!$A$74:$E$80,2,FALSE)*C72),"")</f>
        <v/>
      </c>
      <c r="K72" s="155" t="str">
        <f>IF(D72&lt;&gt;"",(VLOOKUP(D72,Datenquelle!$A$74:$E$80,3,FALSE)*C72),"")</f>
        <v/>
      </c>
      <c r="L72" s="154" t="str">
        <f>IF(D72&lt;&gt;"",IF('1) Dateneingabe'!$D$3="ambulanter Pflegedienst",(VLOOKUP(D72,Datenquelle!$A$74:$E$80,4,FALSE)*C72),"./."),"")</f>
        <v/>
      </c>
      <c r="M72" s="156" t="str">
        <f t="shared" si="3"/>
        <v/>
      </c>
      <c r="N72" s="155" t="str">
        <f>IF(H72&lt;&gt;"",(VLOOKUP(D72,Datenquelle!$A$74:$E$80,5,FALSE)*H72),"")</f>
        <v/>
      </c>
      <c r="O72" s="156" t="str">
        <f t="shared" si="4"/>
        <v/>
      </c>
      <c r="P72" s="155" t="str">
        <f>IF(H72&lt;&gt;"",((H72*3/13)/'1) Dateneingabe'!C78),"")</f>
        <v/>
      </c>
      <c r="Q72" s="156" t="str">
        <f>IF(O72&lt;&gt;"",(((O72/12)*3/13)/'1) Dateneingabe'!C78),"")</f>
        <v/>
      </c>
      <c r="R72" s="157" t="str">
        <f t="shared" si="5"/>
        <v/>
      </c>
    </row>
    <row r="73" spans="1:18" x14ac:dyDescent="0.35">
      <c r="A73" s="141">
        <v>69</v>
      </c>
      <c r="B73" s="151" t="str">
        <f>IF('1) Dateneingabe'!B79&lt;&gt;"",'1) Dateneingabe'!B79,"")</f>
        <v/>
      </c>
      <c r="C73" s="152" t="str">
        <f>IF('1) Dateneingabe'!C79&lt;&gt;"",('1) Dateneingabe'!C79/Datenquelle!$B$36),"")</f>
        <v/>
      </c>
      <c r="D73" s="153" t="str">
        <f>IF('1) Dateneingabe'!D79&lt;&gt;"",VLOOKUP('1) Dateneingabe'!D79,Datenquelle!$A$1:$C$9,2,FALSE),"")</f>
        <v/>
      </c>
      <c r="E73" s="220" t="str">
        <f>IF('1) Dateneingabe'!D79&lt;&gt;"",VLOOKUP('1) Dateneingabe'!D79,Datenquelle!$A$1:$G$9,5,FALSE),"")</f>
        <v/>
      </c>
      <c r="F73" s="220" t="str">
        <f>IF('1) Dateneingabe'!L79&lt;&gt;"",'1) Dateneingabe'!L79,"")</f>
        <v/>
      </c>
      <c r="G73" s="153" t="str">
        <f>IF('1) Dateneingabe'!E79&lt;&gt;"",VLOOKUP('1) Dateneingabe'!E79,Datenquelle!$A$13:$P$33,E73,FALSE),"")</f>
        <v/>
      </c>
      <c r="H73" s="154" t="str">
        <f>IF(D73&lt;&gt;"",(C73*VLOOKUP(D73,Datenquelle!$A$83:$G$89,(G73+1),FALSE)),"")</f>
        <v/>
      </c>
      <c r="I73" s="155" t="str">
        <f>IF(B73&lt;&gt;"",VLOOKUP('1) Dateneingabe'!G79,Datenquelle!$A$39:$D$40,2,FALSE),"")</f>
        <v/>
      </c>
      <c r="J73" s="155" t="str">
        <f>IF(D73&lt;&gt;"",(VLOOKUP(D73,Datenquelle!$A$74:$E$80,2,FALSE)*C73),"")</f>
        <v/>
      </c>
      <c r="K73" s="155" t="str">
        <f>IF(D73&lt;&gt;"",(VLOOKUP(D73,Datenquelle!$A$74:$E$80,3,FALSE)*C73),"")</f>
        <v/>
      </c>
      <c r="L73" s="154" t="str">
        <f>IF(D73&lt;&gt;"",IF('1) Dateneingabe'!$D$3="ambulanter Pflegedienst",(VLOOKUP(D73,Datenquelle!$A$74:$E$80,4,FALSE)*C73),"./."),"")</f>
        <v/>
      </c>
      <c r="M73" s="156" t="str">
        <f t="shared" si="3"/>
        <v/>
      </c>
      <c r="N73" s="155" t="str">
        <f>IF(H73&lt;&gt;"",(VLOOKUP(D73,Datenquelle!$A$74:$E$80,5,FALSE)*H73),"")</f>
        <v/>
      </c>
      <c r="O73" s="156" t="str">
        <f t="shared" si="4"/>
        <v/>
      </c>
      <c r="P73" s="155" t="str">
        <f>IF(H73&lt;&gt;"",((H73*3/13)/'1) Dateneingabe'!C79),"")</f>
        <v/>
      </c>
      <c r="Q73" s="156" t="str">
        <f>IF(O73&lt;&gt;"",(((O73/12)*3/13)/'1) Dateneingabe'!C79),"")</f>
        <v/>
      </c>
      <c r="R73" s="157" t="str">
        <f t="shared" si="5"/>
        <v/>
      </c>
    </row>
    <row r="74" spans="1:18" x14ac:dyDescent="0.35">
      <c r="A74" s="141">
        <v>70</v>
      </c>
      <c r="B74" s="151" t="str">
        <f>IF('1) Dateneingabe'!B80&lt;&gt;"",'1) Dateneingabe'!B80,"")</f>
        <v/>
      </c>
      <c r="C74" s="152" t="str">
        <f>IF('1) Dateneingabe'!C80&lt;&gt;"",('1) Dateneingabe'!C80/Datenquelle!$B$36),"")</f>
        <v/>
      </c>
      <c r="D74" s="153" t="str">
        <f>IF('1) Dateneingabe'!D80&lt;&gt;"",VLOOKUP('1) Dateneingabe'!D80,Datenquelle!$A$1:$C$9,2,FALSE),"")</f>
        <v/>
      </c>
      <c r="E74" s="220" t="str">
        <f>IF('1) Dateneingabe'!D80&lt;&gt;"",VLOOKUP('1) Dateneingabe'!D80,Datenquelle!$A$1:$G$9,5,FALSE),"")</f>
        <v/>
      </c>
      <c r="F74" s="220" t="str">
        <f>IF('1) Dateneingabe'!L80&lt;&gt;"",'1) Dateneingabe'!L80,"")</f>
        <v/>
      </c>
      <c r="G74" s="153" t="str">
        <f>IF('1) Dateneingabe'!E80&lt;&gt;"",VLOOKUP('1) Dateneingabe'!E80,Datenquelle!$A$13:$P$33,E74,FALSE),"")</f>
        <v/>
      </c>
      <c r="H74" s="154" t="str">
        <f>IF(D74&lt;&gt;"",(C74*VLOOKUP(D74,Datenquelle!$A$83:$G$89,(G74+1),FALSE)),"")</f>
        <v/>
      </c>
      <c r="I74" s="155" t="str">
        <f>IF(B74&lt;&gt;"",VLOOKUP('1) Dateneingabe'!G80,Datenquelle!$A$39:$D$40,2,FALSE),"")</f>
        <v/>
      </c>
      <c r="J74" s="155" t="str">
        <f>IF(D74&lt;&gt;"",(VLOOKUP(D74,Datenquelle!$A$74:$E$80,2,FALSE)*C74),"")</f>
        <v/>
      </c>
      <c r="K74" s="155" t="str">
        <f>IF(D74&lt;&gt;"",(VLOOKUP(D74,Datenquelle!$A$74:$E$80,3,FALSE)*C74),"")</f>
        <v/>
      </c>
      <c r="L74" s="154" t="str">
        <f>IF(D74&lt;&gt;"",IF('1) Dateneingabe'!$D$3="ambulanter Pflegedienst",(VLOOKUP(D74,Datenquelle!$A$74:$E$80,4,FALSE)*C74),"./."),"")</f>
        <v/>
      </c>
      <c r="M74" s="156" t="str">
        <f t="shared" si="3"/>
        <v/>
      </c>
      <c r="N74" s="155" t="str">
        <f>IF(H74&lt;&gt;"",(VLOOKUP(D74,Datenquelle!$A$74:$E$80,5,FALSE)*H74),"")</f>
        <v/>
      </c>
      <c r="O74" s="156" t="str">
        <f t="shared" si="4"/>
        <v/>
      </c>
      <c r="P74" s="155" t="str">
        <f>IF(H74&lt;&gt;"",((H74*3/13)/'1) Dateneingabe'!C80),"")</f>
        <v/>
      </c>
      <c r="Q74" s="156" t="str">
        <f>IF(O74&lt;&gt;"",(((O74/12)*3/13)/'1) Dateneingabe'!C80),"")</f>
        <v/>
      </c>
      <c r="R74" s="157" t="str">
        <f t="shared" si="5"/>
        <v/>
      </c>
    </row>
    <row r="75" spans="1:18" x14ac:dyDescent="0.35">
      <c r="A75" s="141">
        <v>71</v>
      </c>
      <c r="B75" s="151" t="str">
        <f>IF('1) Dateneingabe'!B81&lt;&gt;"",'1) Dateneingabe'!B81,"")</f>
        <v/>
      </c>
      <c r="C75" s="152" t="str">
        <f>IF('1) Dateneingabe'!C81&lt;&gt;"",('1) Dateneingabe'!C81/Datenquelle!$B$36),"")</f>
        <v/>
      </c>
      <c r="D75" s="153" t="str">
        <f>IF('1) Dateneingabe'!D81&lt;&gt;"",VLOOKUP('1) Dateneingabe'!D81,Datenquelle!$A$1:$C$9,2,FALSE),"")</f>
        <v/>
      </c>
      <c r="E75" s="220" t="str">
        <f>IF('1) Dateneingabe'!D81&lt;&gt;"",VLOOKUP('1) Dateneingabe'!D81,Datenquelle!$A$1:$G$9,5,FALSE),"")</f>
        <v/>
      </c>
      <c r="F75" s="220" t="str">
        <f>IF('1) Dateneingabe'!L81&lt;&gt;"",'1) Dateneingabe'!L81,"")</f>
        <v/>
      </c>
      <c r="G75" s="153" t="str">
        <f>IF('1) Dateneingabe'!E81&lt;&gt;"",VLOOKUP('1) Dateneingabe'!E81,Datenquelle!$A$13:$P$33,E75,FALSE),"")</f>
        <v/>
      </c>
      <c r="H75" s="154" t="str">
        <f>IF(D75&lt;&gt;"",(C75*VLOOKUP(D75,Datenquelle!$A$83:$G$89,(G75+1),FALSE)),"")</f>
        <v/>
      </c>
      <c r="I75" s="155" t="str">
        <f>IF(B75&lt;&gt;"",VLOOKUP('1) Dateneingabe'!G81,Datenquelle!$A$39:$D$40,2,FALSE),"")</f>
        <v/>
      </c>
      <c r="J75" s="155" t="str">
        <f>IF(D75&lt;&gt;"",(VLOOKUP(D75,Datenquelle!$A$74:$E$80,2,FALSE)*C75),"")</f>
        <v/>
      </c>
      <c r="K75" s="155" t="str">
        <f>IF(D75&lt;&gt;"",(VLOOKUP(D75,Datenquelle!$A$74:$E$80,3,FALSE)*C75),"")</f>
        <v/>
      </c>
      <c r="L75" s="154" t="str">
        <f>IF(D75&lt;&gt;"",IF('1) Dateneingabe'!$D$3="ambulanter Pflegedienst",(VLOOKUP(D75,Datenquelle!$A$74:$E$80,4,FALSE)*C75),"./."),"")</f>
        <v/>
      </c>
      <c r="M75" s="156" t="str">
        <f t="shared" si="3"/>
        <v/>
      </c>
      <c r="N75" s="155" t="str">
        <f>IF(H75&lt;&gt;"",(VLOOKUP(D75,Datenquelle!$A$74:$E$80,5,FALSE)*H75),"")</f>
        <v/>
      </c>
      <c r="O75" s="156" t="str">
        <f t="shared" si="4"/>
        <v/>
      </c>
      <c r="P75" s="155" t="str">
        <f>IF(H75&lt;&gt;"",((H75*3/13)/'1) Dateneingabe'!C81),"")</f>
        <v/>
      </c>
      <c r="Q75" s="156" t="str">
        <f>IF(O75&lt;&gt;"",(((O75/12)*3/13)/'1) Dateneingabe'!C81),"")</f>
        <v/>
      </c>
      <c r="R75" s="157" t="str">
        <f t="shared" si="5"/>
        <v/>
      </c>
    </row>
    <row r="76" spans="1:18" x14ac:dyDescent="0.35">
      <c r="A76" s="141">
        <v>72</v>
      </c>
      <c r="B76" s="151" t="str">
        <f>IF('1) Dateneingabe'!B82&lt;&gt;"",'1) Dateneingabe'!B82,"")</f>
        <v/>
      </c>
      <c r="C76" s="152" t="str">
        <f>IF('1) Dateneingabe'!C82&lt;&gt;"",('1) Dateneingabe'!C82/Datenquelle!$B$36),"")</f>
        <v/>
      </c>
      <c r="D76" s="153" t="str">
        <f>IF('1) Dateneingabe'!D82&lt;&gt;"",VLOOKUP('1) Dateneingabe'!D82,Datenquelle!$A$1:$C$9,2,FALSE),"")</f>
        <v/>
      </c>
      <c r="E76" s="220" t="str">
        <f>IF('1) Dateneingabe'!D82&lt;&gt;"",VLOOKUP('1) Dateneingabe'!D82,Datenquelle!$A$1:$G$9,5,FALSE),"")</f>
        <v/>
      </c>
      <c r="F76" s="220" t="str">
        <f>IF('1) Dateneingabe'!L82&lt;&gt;"",'1) Dateneingabe'!L82,"")</f>
        <v/>
      </c>
      <c r="G76" s="153" t="str">
        <f>IF('1) Dateneingabe'!E82&lt;&gt;"",VLOOKUP('1) Dateneingabe'!E82,Datenquelle!$A$13:$P$33,E76,FALSE),"")</f>
        <v/>
      </c>
      <c r="H76" s="154" t="str">
        <f>IF(D76&lt;&gt;"",(C76*VLOOKUP(D76,Datenquelle!$A$83:$G$89,(G76+1),FALSE)),"")</f>
        <v/>
      </c>
      <c r="I76" s="155" t="str">
        <f>IF(B76&lt;&gt;"",VLOOKUP('1) Dateneingabe'!G82,Datenquelle!$A$39:$D$40,2,FALSE),"")</f>
        <v/>
      </c>
      <c r="J76" s="155" t="str">
        <f>IF(D76&lt;&gt;"",(VLOOKUP(D76,Datenquelle!$A$74:$E$80,2,FALSE)*C76),"")</f>
        <v/>
      </c>
      <c r="K76" s="155" t="str">
        <f>IF(D76&lt;&gt;"",(VLOOKUP(D76,Datenquelle!$A$74:$E$80,3,FALSE)*C76),"")</f>
        <v/>
      </c>
      <c r="L76" s="154" t="str">
        <f>IF(D76&lt;&gt;"",IF('1) Dateneingabe'!$D$3="ambulanter Pflegedienst",(VLOOKUP(D76,Datenquelle!$A$74:$E$80,4,FALSE)*C76),"./."),"")</f>
        <v/>
      </c>
      <c r="M76" s="156" t="str">
        <f t="shared" si="3"/>
        <v/>
      </c>
      <c r="N76" s="155" t="str">
        <f>IF(H76&lt;&gt;"",(VLOOKUP(D76,Datenquelle!$A$74:$E$80,5,FALSE)*H76),"")</f>
        <v/>
      </c>
      <c r="O76" s="156" t="str">
        <f t="shared" si="4"/>
        <v/>
      </c>
      <c r="P76" s="155" t="str">
        <f>IF(H76&lt;&gt;"",((H76*3/13)/'1) Dateneingabe'!C82),"")</f>
        <v/>
      </c>
      <c r="Q76" s="156" t="str">
        <f>IF(O76&lt;&gt;"",(((O76/12)*3/13)/'1) Dateneingabe'!C82),"")</f>
        <v/>
      </c>
      <c r="R76" s="157" t="str">
        <f t="shared" si="5"/>
        <v/>
      </c>
    </row>
    <row r="77" spans="1:18" x14ac:dyDescent="0.35">
      <c r="A77" s="141">
        <v>73</v>
      </c>
      <c r="B77" s="151" t="str">
        <f>IF('1) Dateneingabe'!B83&lt;&gt;"",'1) Dateneingabe'!B83,"")</f>
        <v/>
      </c>
      <c r="C77" s="152" t="str">
        <f>IF('1) Dateneingabe'!C83&lt;&gt;"",('1) Dateneingabe'!C83/Datenquelle!$B$36),"")</f>
        <v/>
      </c>
      <c r="D77" s="153" t="str">
        <f>IF('1) Dateneingabe'!D83&lt;&gt;"",VLOOKUP('1) Dateneingabe'!D83,Datenquelle!$A$1:$C$9,2,FALSE),"")</f>
        <v/>
      </c>
      <c r="E77" s="220" t="str">
        <f>IF('1) Dateneingabe'!D83&lt;&gt;"",VLOOKUP('1) Dateneingabe'!D83,Datenquelle!$A$1:$G$9,5,FALSE),"")</f>
        <v/>
      </c>
      <c r="F77" s="220" t="str">
        <f>IF('1) Dateneingabe'!L83&lt;&gt;"",'1) Dateneingabe'!L83,"")</f>
        <v/>
      </c>
      <c r="G77" s="153" t="str">
        <f>IF('1) Dateneingabe'!E83&lt;&gt;"",VLOOKUP('1) Dateneingabe'!E83,Datenquelle!$A$13:$P$33,E77,FALSE),"")</f>
        <v/>
      </c>
      <c r="H77" s="154" t="str">
        <f>IF(D77&lt;&gt;"",(C77*VLOOKUP(D77,Datenquelle!$A$83:$G$89,(G77+1),FALSE)),"")</f>
        <v/>
      </c>
      <c r="I77" s="155" t="str">
        <f>IF(B77&lt;&gt;"",VLOOKUP('1) Dateneingabe'!G83,Datenquelle!$A$39:$D$40,2,FALSE),"")</f>
        <v/>
      </c>
      <c r="J77" s="155" t="str">
        <f>IF(D77&lt;&gt;"",(VLOOKUP(D77,Datenquelle!$A$74:$E$80,2,FALSE)*C77),"")</f>
        <v/>
      </c>
      <c r="K77" s="155" t="str">
        <f>IF(D77&lt;&gt;"",(VLOOKUP(D77,Datenquelle!$A$74:$E$80,3,FALSE)*C77),"")</f>
        <v/>
      </c>
      <c r="L77" s="154" t="str">
        <f>IF(D77&lt;&gt;"",IF('1) Dateneingabe'!$D$3="ambulanter Pflegedienst",(VLOOKUP(D77,Datenquelle!$A$74:$E$80,4,FALSE)*C77),"./."),"")</f>
        <v/>
      </c>
      <c r="M77" s="156" t="str">
        <f t="shared" si="3"/>
        <v/>
      </c>
      <c r="N77" s="155" t="str">
        <f>IF(H77&lt;&gt;"",(VLOOKUP(D77,Datenquelle!$A$74:$E$80,5,FALSE)*H77),"")</f>
        <v/>
      </c>
      <c r="O77" s="156" t="str">
        <f t="shared" si="4"/>
        <v/>
      </c>
      <c r="P77" s="155" t="str">
        <f>IF(H77&lt;&gt;"",((H77*3/13)/'1) Dateneingabe'!C83),"")</f>
        <v/>
      </c>
      <c r="Q77" s="156" t="str">
        <f>IF(O77&lt;&gt;"",(((O77/12)*3/13)/'1) Dateneingabe'!C83),"")</f>
        <v/>
      </c>
      <c r="R77" s="157" t="str">
        <f t="shared" si="5"/>
        <v/>
      </c>
    </row>
    <row r="78" spans="1:18" x14ac:dyDescent="0.35">
      <c r="A78" s="141">
        <v>74</v>
      </c>
      <c r="B78" s="151" t="str">
        <f>IF('1) Dateneingabe'!B84&lt;&gt;"",'1) Dateneingabe'!B84,"")</f>
        <v/>
      </c>
      <c r="C78" s="152" t="str">
        <f>IF('1) Dateneingabe'!C84&lt;&gt;"",('1) Dateneingabe'!C84/Datenquelle!$B$36),"")</f>
        <v/>
      </c>
      <c r="D78" s="153" t="str">
        <f>IF('1) Dateneingabe'!D84&lt;&gt;"",VLOOKUP('1) Dateneingabe'!D84,Datenquelle!$A$1:$C$9,2,FALSE),"")</f>
        <v/>
      </c>
      <c r="E78" s="220" t="str">
        <f>IF('1) Dateneingabe'!D84&lt;&gt;"",VLOOKUP('1) Dateneingabe'!D84,Datenquelle!$A$1:$G$9,5,FALSE),"")</f>
        <v/>
      </c>
      <c r="F78" s="220" t="str">
        <f>IF('1) Dateneingabe'!L84&lt;&gt;"",'1) Dateneingabe'!L84,"")</f>
        <v/>
      </c>
      <c r="G78" s="153" t="str">
        <f>IF('1) Dateneingabe'!E84&lt;&gt;"",VLOOKUP('1) Dateneingabe'!E84,Datenquelle!$A$13:$P$33,E78,FALSE),"")</f>
        <v/>
      </c>
      <c r="H78" s="154" t="str">
        <f>IF(D78&lt;&gt;"",(C78*VLOOKUP(D78,Datenquelle!$A$83:$G$89,(G78+1),FALSE)),"")</f>
        <v/>
      </c>
      <c r="I78" s="155" t="str">
        <f>IF(B78&lt;&gt;"",VLOOKUP('1) Dateneingabe'!G84,Datenquelle!$A$39:$D$40,2,FALSE),"")</f>
        <v/>
      </c>
      <c r="J78" s="155" t="str">
        <f>IF(D78&lt;&gt;"",(VLOOKUP(D78,Datenquelle!$A$74:$E$80,2,FALSE)*C78),"")</f>
        <v/>
      </c>
      <c r="K78" s="155" t="str">
        <f>IF(D78&lt;&gt;"",(VLOOKUP(D78,Datenquelle!$A$74:$E$80,3,FALSE)*C78),"")</f>
        <v/>
      </c>
      <c r="L78" s="154" t="str">
        <f>IF(D78&lt;&gt;"",IF('1) Dateneingabe'!$D$3="ambulanter Pflegedienst",(VLOOKUP(D78,Datenquelle!$A$74:$E$80,4,FALSE)*C78),"./."),"")</f>
        <v/>
      </c>
      <c r="M78" s="156" t="str">
        <f t="shared" si="3"/>
        <v/>
      </c>
      <c r="N78" s="155" t="str">
        <f>IF(H78&lt;&gt;"",(VLOOKUP(D78,Datenquelle!$A$74:$E$80,5,FALSE)*H78),"")</f>
        <v/>
      </c>
      <c r="O78" s="156" t="str">
        <f t="shared" si="4"/>
        <v/>
      </c>
      <c r="P78" s="155" t="str">
        <f>IF(H78&lt;&gt;"",((H78*3/13)/'1) Dateneingabe'!C84),"")</f>
        <v/>
      </c>
      <c r="Q78" s="156" t="str">
        <f>IF(O78&lt;&gt;"",(((O78/12)*3/13)/'1) Dateneingabe'!C84),"")</f>
        <v/>
      </c>
      <c r="R78" s="157" t="str">
        <f t="shared" si="5"/>
        <v/>
      </c>
    </row>
    <row r="79" spans="1:18" x14ac:dyDescent="0.35">
      <c r="A79" s="141">
        <v>75</v>
      </c>
      <c r="B79" s="151" t="str">
        <f>IF('1) Dateneingabe'!B85&lt;&gt;"",'1) Dateneingabe'!B85,"")</f>
        <v/>
      </c>
      <c r="C79" s="152" t="str">
        <f>IF('1) Dateneingabe'!C85&lt;&gt;"",('1) Dateneingabe'!C85/Datenquelle!$B$36),"")</f>
        <v/>
      </c>
      <c r="D79" s="153" t="str">
        <f>IF('1) Dateneingabe'!D85&lt;&gt;"",VLOOKUP('1) Dateneingabe'!D85,Datenquelle!$A$1:$C$9,2,FALSE),"")</f>
        <v/>
      </c>
      <c r="E79" s="220" t="str">
        <f>IF('1) Dateneingabe'!D85&lt;&gt;"",VLOOKUP('1) Dateneingabe'!D85,Datenquelle!$A$1:$G$9,5,FALSE),"")</f>
        <v/>
      </c>
      <c r="F79" s="220" t="str">
        <f>IF('1) Dateneingabe'!L85&lt;&gt;"",'1) Dateneingabe'!L85,"")</f>
        <v/>
      </c>
      <c r="G79" s="153" t="str">
        <f>IF('1) Dateneingabe'!E85&lt;&gt;"",VLOOKUP('1) Dateneingabe'!E85,Datenquelle!$A$13:$P$33,E79,FALSE),"")</f>
        <v/>
      </c>
      <c r="H79" s="154" t="str">
        <f>IF(D79&lt;&gt;"",(C79*VLOOKUP(D79,Datenquelle!$A$83:$G$89,(G79+1),FALSE)),"")</f>
        <v/>
      </c>
      <c r="I79" s="155" t="str">
        <f>IF(B79&lt;&gt;"",VLOOKUP('1) Dateneingabe'!G85,Datenquelle!$A$39:$D$40,2,FALSE),"")</f>
        <v/>
      </c>
      <c r="J79" s="155" t="str">
        <f>IF(D79&lt;&gt;"",(VLOOKUP(D79,Datenquelle!$A$74:$E$80,2,FALSE)*C79),"")</f>
        <v/>
      </c>
      <c r="K79" s="155" t="str">
        <f>IF(D79&lt;&gt;"",(VLOOKUP(D79,Datenquelle!$A$74:$E$80,3,FALSE)*C79),"")</f>
        <v/>
      </c>
      <c r="L79" s="154" t="str">
        <f>IF(D79&lt;&gt;"",IF('1) Dateneingabe'!$D$3="ambulanter Pflegedienst",(VLOOKUP(D79,Datenquelle!$A$74:$E$80,4,FALSE)*C79),"./."),"")</f>
        <v/>
      </c>
      <c r="M79" s="156" t="str">
        <f t="shared" si="3"/>
        <v/>
      </c>
      <c r="N79" s="155" t="str">
        <f>IF(H79&lt;&gt;"",(VLOOKUP(D79,Datenquelle!$A$74:$E$80,5,FALSE)*H79),"")</f>
        <v/>
      </c>
      <c r="O79" s="156" t="str">
        <f t="shared" si="4"/>
        <v/>
      </c>
      <c r="P79" s="155" t="str">
        <f>IF(H79&lt;&gt;"",((H79*3/13)/'1) Dateneingabe'!C85),"")</f>
        <v/>
      </c>
      <c r="Q79" s="156" t="str">
        <f>IF(O79&lt;&gt;"",(((O79/12)*3/13)/'1) Dateneingabe'!C85),"")</f>
        <v/>
      </c>
      <c r="R79" s="157" t="str">
        <f t="shared" si="5"/>
        <v/>
      </c>
    </row>
    <row r="80" spans="1:18" x14ac:dyDescent="0.35">
      <c r="A80" s="141">
        <v>76</v>
      </c>
      <c r="B80" s="151" t="str">
        <f>IF('1) Dateneingabe'!B86&lt;&gt;"",'1) Dateneingabe'!B86,"")</f>
        <v/>
      </c>
      <c r="C80" s="152" t="str">
        <f>IF('1) Dateneingabe'!C86&lt;&gt;"",('1) Dateneingabe'!C86/Datenquelle!$B$36),"")</f>
        <v/>
      </c>
      <c r="D80" s="153" t="str">
        <f>IF('1) Dateneingabe'!D86&lt;&gt;"",VLOOKUP('1) Dateneingabe'!D86,Datenquelle!$A$1:$C$9,2,FALSE),"")</f>
        <v/>
      </c>
      <c r="E80" s="220" t="str">
        <f>IF('1) Dateneingabe'!D86&lt;&gt;"",VLOOKUP('1) Dateneingabe'!D86,Datenquelle!$A$1:$G$9,5,FALSE),"")</f>
        <v/>
      </c>
      <c r="F80" s="220" t="str">
        <f>IF('1) Dateneingabe'!L86&lt;&gt;"",'1) Dateneingabe'!L86,"")</f>
        <v/>
      </c>
      <c r="G80" s="153" t="str">
        <f>IF('1) Dateneingabe'!E86&lt;&gt;"",VLOOKUP('1) Dateneingabe'!E86,Datenquelle!$A$13:$P$33,E80,FALSE),"")</f>
        <v/>
      </c>
      <c r="H80" s="154" t="str">
        <f>IF(D80&lt;&gt;"",(C80*VLOOKUP(D80,Datenquelle!$A$83:$G$89,(G80+1),FALSE)),"")</f>
        <v/>
      </c>
      <c r="I80" s="155" t="str">
        <f>IF(B80&lt;&gt;"",VLOOKUP('1) Dateneingabe'!G86,Datenquelle!$A$39:$D$40,2,FALSE),"")</f>
        <v/>
      </c>
      <c r="J80" s="155" t="str">
        <f>IF(D80&lt;&gt;"",(VLOOKUP(D80,Datenquelle!$A$74:$E$80,2,FALSE)*C80),"")</f>
        <v/>
      </c>
      <c r="K80" s="155" t="str">
        <f>IF(D80&lt;&gt;"",(VLOOKUP(D80,Datenquelle!$A$74:$E$80,3,FALSE)*C80),"")</f>
        <v/>
      </c>
      <c r="L80" s="154" t="str">
        <f>IF(D80&lt;&gt;"",IF('1) Dateneingabe'!$D$3="ambulanter Pflegedienst",(VLOOKUP(D80,Datenquelle!$A$74:$E$80,4,FALSE)*C80),"./."),"")</f>
        <v/>
      </c>
      <c r="M80" s="156" t="str">
        <f t="shared" si="3"/>
        <v/>
      </c>
      <c r="N80" s="155" t="str">
        <f>IF(H80&lt;&gt;"",(VLOOKUP(D80,Datenquelle!$A$74:$E$80,5,FALSE)*H80),"")</f>
        <v/>
      </c>
      <c r="O80" s="156" t="str">
        <f t="shared" si="4"/>
        <v/>
      </c>
      <c r="P80" s="155" t="str">
        <f>IF(H80&lt;&gt;"",((H80*3/13)/'1) Dateneingabe'!C86),"")</f>
        <v/>
      </c>
      <c r="Q80" s="156" t="str">
        <f>IF(O80&lt;&gt;"",(((O80/12)*3/13)/'1) Dateneingabe'!C86),"")</f>
        <v/>
      </c>
      <c r="R80" s="157" t="str">
        <f t="shared" si="5"/>
        <v/>
      </c>
    </row>
    <row r="81" spans="1:18" x14ac:dyDescent="0.35">
      <c r="A81" s="141">
        <v>77</v>
      </c>
      <c r="B81" s="151" t="str">
        <f>IF('1) Dateneingabe'!B87&lt;&gt;"",'1) Dateneingabe'!B87,"")</f>
        <v/>
      </c>
      <c r="C81" s="152" t="str">
        <f>IF('1) Dateneingabe'!C87&lt;&gt;"",('1) Dateneingabe'!C87/Datenquelle!$B$36),"")</f>
        <v/>
      </c>
      <c r="D81" s="153" t="str">
        <f>IF('1) Dateneingabe'!D87&lt;&gt;"",VLOOKUP('1) Dateneingabe'!D87,Datenquelle!$A$1:$C$9,2,FALSE),"")</f>
        <v/>
      </c>
      <c r="E81" s="220" t="str">
        <f>IF('1) Dateneingabe'!D87&lt;&gt;"",VLOOKUP('1) Dateneingabe'!D87,Datenquelle!$A$1:$G$9,5,FALSE),"")</f>
        <v/>
      </c>
      <c r="F81" s="220" t="str">
        <f>IF('1) Dateneingabe'!L87&lt;&gt;"",'1) Dateneingabe'!L87,"")</f>
        <v/>
      </c>
      <c r="G81" s="153" t="str">
        <f>IF('1) Dateneingabe'!E87&lt;&gt;"",VLOOKUP('1) Dateneingabe'!E87,Datenquelle!$A$13:$P$33,E81,FALSE),"")</f>
        <v/>
      </c>
      <c r="H81" s="154" t="str">
        <f>IF(D81&lt;&gt;"",(C81*VLOOKUP(D81,Datenquelle!$A$83:$G$89,(G81+1),FALSE)),"")</f>
        <v/>
      </c>
      <c r="I81" s="155" t="str">
        <f>IF(B81&lt;&gt;"",VLOOKUP('1) Dateneingabe'!G87,Datenquelle!$A$39:$D$40,2,FALSE),"")</f>
        <v/>
      </c>
      <c r="J81" s="155" t="str">
        <f>IF(D81&lt;&gt;"",(VLOOKUP(D81,Datenquelle!$A$74:$E$80,2,FALSE)*C81),"")</f>
        <v/>
      </c>
      <c r="K81" s="155" t="str">
        <f>IF(D81&lt;&gt;"",(VLOOKUP(D81,Datenquelle!$A$74:$E$80,3,FALSE)*C81),"")</f>
        <v/>
      </c>
      <c r="L81" s="154" t="str">
        <f>IF(D81&lt;&gt;"",IF('1) Dateneingabe'!$D$3="ambulanter Pflegedienst",(VLOOKUP(D81,Datenquelle!$A$74:$E$80,4,FALSE)*C81),"./."),"")</f>
        <v/>
      </c>
      <c r="M81" s="156" t="str">
        <f t="shared" si="3"/>
        <v/>
      </c>
      <c r="N81" s="155" t="str">
        <f>IF(H81&lt;&gt;"",(VLOOKUP(D81,Datenquelle!$A$74:$E$80,5,FALSE)*H81),"")</f>
        <v/>
      </c>
      <c r="O81" s="156" t="str">
        <f t="shared" si="4"/>
        <v/>
      </c>
      <c r="P81" s="155" t="str">
        <f>IF(H81&lt;&gt;"",((H81*3/13)/'1) Dateneingabe'!C87),"")</f>
        <v/>
      </c>
      <c r="Q81" s="156" t="str">
        <f>IF(O81&lt;&gt;"",(((O81/12)*3/13)/'1) Dateneingabe'!C87),"")</f>
        <v/>
      </c>
      <c r="R81" s="157" t="str">
        <f t="shared" si="5"/>
        <v/>
      </c>
    </row>
    <row r="82" spans="1:18" x14ac:dyDescent="0.35">
      <c r="A82" s="141">
        <v>78</v>
      </c>
      <c r="B82" s="151" t="str">
        <f>IF('1) Dateneingabe'!B88&lt;&gt;"",'1) Dateneingabe'!B88,"")</f>
        <v/>
      </c>
      <c r="C82" s="152" t="str">
        <f>IF('1) Dateneingabe'!C88&lt;&gt;"",('1) Dateneingabe'!C88/Datenquelle!$B$36),"")</f>
        <v/>
      </c>
      <c r="D82" s="153" t="str">
        <f>IF('1) Dateneingabe'!D88&lt;&gt;"",VLOOKUP('1) Dateneingabe'!D88,Datenquelle!$A$1:$C$9,2,FALSE),"")</f>
        <v/>
      </c>
      <c r="E82" s="220" t="str">
        <f>IF('1) Dateneingabe'!D88&lt;&gt;"",VLOOKUP('1) Dateneingabe'!D88,Datenquelle!$A$1:$G$9,5,FALSE),"")</f>
        <v/>
      </c>
      <c r="F82" s="220" t="str">
        <f>IF('1) Dateneingabe'!L88&lt;&gt;"",'1) Dateneingabe'!L88,"")</f>
        <v/>
      </c>
      <c r="G82" s="153" t="str">
        <f>IF('1) Dateneingabe'!E88&lt;&gt;"",VLOOKUP('1) Dateneingabe'!E88,Datenquelle!$A$13:$P$33,E82,FALSE),"")</f>
        <v/>
      </c>
      <c r="H82" s="154" t="str">
        <f>IF(D82&lt;&gt;"",(C82*VLOOKUP(D82,Datenquelle!$A$83:$G$89,(G82+1),FALSE)),"")</f>
        <v/>
      </c>
      <c r="I82" s="155" t="str">
        <f>IF(B82&lt;&gt;"",VLOOKUP('1) Dateneingabe'!G88,Datenquelle!$A$39:$D$40,2,FALSE),"")</f>
        <v/>
      </c>
      <c r="J82" s="155" t="str">
        <f>IF(D82&lt;&gt;"",(VLOOKUP(D82,Datenquelle!$A$74:$E$80,2,FALSE)*C82),"")</f>
        <v/>
      </c>
      <c r="K82" s="155" t="str">
        <f>IF(D82&lt;&gt;"",(VLOOKUP(D82,Datenquelle!$A$74:$E$80,3,FALSE)*C82),"")</f>
        <v/>
      </c>
      <c r="L82" s="154" t="str">
        <f>IF(D82&lt;&gt;"",IF('1) Dateneingabe'!$D$3="ambulanter Pflegedienst",(VLOOKUP(D82,Datenquelle!$A$74:$E$80,4,FALSE)*C82),"./."),"")</f>
        <v/>
      </c>
      <c r="M82" s="156" t="str">
        <f t="shared" si="3"/>
        <v/>
      </c>
      <c r="N82" s="155" t="str">
        <f>IF(H82&lt;&gt;"",(VLOOKUP(D82,Datenquelle!$A$74:$E$80,5,FALSE)*H82),"")</f>
        <v/>
      </c>
      <c r="O82" s="156" t="str">
        <f t="shared" si="4"/>
        <v/>
      </c>
      <c r="P82" s="155" t="str">
        <f>IF(H82&lt;&gt;"",((H82*3/13)/'1) Dateneingabe'!C88),"")</f>
        <v/>
      </c>
      <c r="Q82" s="156" t="str">
        <f>IF(O82&lt;&gt;"",(((O82/12)*3/13)/'1) Dateneingabe'!C88),"")</f>
        <v/>
      </c>
      <c r="R82" s="157" t="str">
        <f t="shared" si="5"/>
        <v/>
      </c>
    </row>
    <row r="83" spans="1:18" x14ac:dyDescent="0.35">
      <c r="A83" s="141">
        <v>79</v>
      </c>
      <c r="B83" s="151" t="str">
        <f>IF('1) Dateneingabe'!B89&lt;&gt;"",'1) Dateneingabe'!B89,"")</f>
        <v/>
      </c>
      <c r="C83" s="152" t="str">
        <f>IF('1) Dateneingabe'!C89&lt;&gt;"",('1) Dateneingabe'!C89/Datenquelle!$B$36),"")</f>
        <v/>
      </c>
      <c r="D83" s="153" t="str">
        <f>IF('1) Dateneingabe'!D89&lt;&gt;"",VLOOKUP('1) Dateneingabe'!D89,Datenquelle!$A$1:$C$9,2,FALSE),"")</f>
        <v/>
      </c>
      <c r="E83" s="220" t="str">
        <f>IF('1) Dateneingabe'!D89&lt;&gt;"",VLOOKUP('1) Dateneingabe'!D89,Datenquelle!$A$1:$G$9,5,FALSE),"")</f>
        <v/>
      </c>
      <c r="F83" s="220" t="str">
        <f>IF('1) Dateneingabe'!L89&lt;&gt;"",'1) Dateneingabe'!L89,"")</f>
        <v/>
      </c>
      <c r="G83" s="153" t="str">
        <f>IF('1) Dateneingabe'!E89&lt;&gt;"",VLOOKUP('1) Dateneingabe'!E89,Datenquelle!$A$13:$P$33,E83,FALSE),"")</f>
        <v/>
      </c>
      <c r="H83" s="154" t="str">
        <f>IF(D83&lt;&gt;"",(C83*VLOOKUP(D83,Datenquelle!$A$83:$G$89,(G83+1),FALSE)),"")</f>
        <v/>
      </c>
      <c r="I83" s="155" t="str">
        <f>IF(B83&lt;&gt;"",VLOOKUP('1) Dateneingabe'!G89,Datenquelle!$A$39:$D$40,2,FALSE),"")</f>
        <v/>
      </c>
      <c r="J83" s="155" t="str">
        <f>IF(D83&lt;&gt;"",(VLOOKUP(D83,Datenquelle!$A$74:$E$80,2,FALSE)*C83),"")</f>
        <v/>
      </c>
      <c r="K83" s="155" t="str">
        <f>IF(D83&lt;&gt;"",(VLOOKUP(D83,Datenquelle!$A$74:$E$80,3,FALSE)*C83),"")</f>
        <v/>
      </c>
      <c r="L83" s="154" t="str">
        <f>IF(D83&lt;&gt;"",IF('1) Dateneingabe'!$D$3="ambulanter Pflegedienst",(VLOOKUP(D83,Datenquelle!$A$74:$E$80,4,FALSE)*C83),"./."),"")</f>
        <v/>
      </c>
      <c r="M83" s="156" t="str">
        <f t="shared" ref="M83:M95" si="6">IF(H83&lt;&gt;"",SUM(H83:K83),"")</f>
        <v/>
      </c>
      <c r="N83" s="155" t="str">
        <f>IF(H83&lt;&gt;"",(VLOOKUP(D83,Datenquelle!$A$74:$E$80,5,FALSE)*H83),"")</f>
        <v/>
      </c>
      <c r="O83" s="156" t="str">
        <f t="shared" ref="O83:O95" si="7">IF(M83&lt;&gt;"",(M83*12)+N83,"")</f>
        <v/>
      </c>
      <c r="P83" s="155" t="str">
        <f>IF(H83&lt;&gt;"",((H83*3/13)/'1) Dateneingabe'!C89),"")</f>
        <v/>
      </c>
      <c r="Q83" s="156" t="str">
        <f>IF(O83&lt;&gt;"",(((O83/12)*3/13)/'1) Dateneingabe'!C89),"")</f>
        <v/>
      </c>
      <c r="R83" s="157" t="str">
        <f t="shared" si="5"/>
        <v/>
      </c>
    </row>
    <row r="84" spans="1:18" x14ac:dyDescent="0.35">
      <c r="A84" s="141">
        <v>80</v>
      </c>
      <c r="B84" s="151" t="str">
        <f>IF('1) Dateneingabe'!B90&lt;&gt;"",'1) Dateneingabe'!B90,"")</f>
        <v/>
      </c>
      <c r="C84" s="152" t="str">
        <f>IF('1) Dateneingabe'!C90&lt;&gt;"",('1) Dateneingabe'!C90/Datenquelle!$B$36),"")</f>
        <v/>
      </c>
      <c r="D84" s="153" t="str">
        <f>IF('1) Dateneingabe'!D90&lt;&gt;"",VLOOKUP('1) Dateneingabe'!D90,Datenquelle!$A$1:$C$9,2,FALSE),"")</f>
        <v/>
      </c>
      <c r="E84" s="220" t="str">
        <f>IF('1) Dateneingabe'!D90&lt;&gt;"",VLOOKUP('1) Dateneingabe'!D90,Datenquelle!$A$1:$G$9,5,FALSE),"")</f>
        <v/>
      </c>
      <c r="F84" s="220" t="str">
        <f>IF('1) Dateneingabe'!L90&lt;&gt;"",'1) Dateneingabe'!L90,"")</f>
        <v/>
      </c>
      <c r="G84" s="153" t="str">
        <f>IF('1) Dateneingabe'!E90&lt;&gt;"",VLOOKUP('1) Dateneingabe'!E90,Datenquelle!$A$13:$P$33,E84,FALSE),"")</f>
        <v/>
      </c>
      <c r="H84" s="154" t="str">
        <f>IF(D84&lt;&gt;"",(C84*VLOOKUP(D84,Datenquelle!$A$83:$G$89,(G84+1),FALSE)),"")</f>
        <v/>
      </c>
      <c r="I84" s="155" t="str">
        <f>IF(B84&lt;&gt;"",VLOOKUP('1) Dateneingabe'!G90,Datenquelle!$A$39:$D$40,2,FALSE),"")</f>
        <v/>
      </c>
      <c r="J84" s="155" t="str">
        <f>IF(D84&lt;&gt;"",(VLOOKUP(D84,Datenquelle!$A$74:$E$80,2,FALSE)*C84),"")</f>
        <v/>
      </c>
      <c r="K84" s="155" t="str">
        <f>IF(D84&lt;&gt;"",(VLOOKUP(D84,Datenquelle!$A$74:$E$80,3,FALSE)*C84),"")</f>
        <v/>
      </c>
      <c r="L84" s="154" t="str">
        <f>IF(D84&lt;&gt;"",IF('1) Dateneingabe'!$D$3="ambulanter Pflegedienst",(VLOOKUP(D84,Datenquelle!$A$74:$E$80,4,FALSE)*C84),"./."),"")</f>
        <v/>
      </c>
      <c r="M84" s="156" t="str">
        <f t="shared" si="6"/>
        <v/>
      </c>
      <c r="N84" s="155" t="str">
        <f>IF(H84&lt;&gt;"",(VLOOKUP(D84,Datenquelle!$A$74:$E$80,5,FALSE)*H84),"")</f>
        <v/>
      </c>
      <c r="O84" s="156" t="str">
        <f t="shared" si="7"/>
        <v/>
      </c>
      <c r="P84" s="155" t="str">
        <f>IF(H84&lt;&gt;"",((H84*3/13)/'1) Dateneingabe'!C90),"")</f>
        <v/>
      </c>
      <c r="Q84" s="156" t="str">
        <f>IF(O84&lt;&gt;"",(((O84/12)*3/13)/'1) Dateneingabe'!C90),"")</f>
        <v/>
      </c>
      <c r="R84" s="157" t="str">
        <f t="shared" si="5"/>
        <v/>
      </c>
    </row>
    <row r="85" spans="1:18" x14ac:dyDescent="0.35">
      <c r="A85" s="141">
        <v>81</v>
      </c>
      <c r="B85" s="151" t="str">
        <f>IF('1) Dateneingabe'!B91&lt;&gt;"",'1) Dateneingabe'!B91,"")</f>
        <v/>
      </c>
      <c r="C85" s="152" t="str">
        <f>IF('1) Dateneingabe'!C91&lt;&gt;"",('1) Dateneingabe'!C91/Datenquelle!$B$36),"")</f>
        <v/>
      </c>
      <c r="D85" s="153" t="str">
        <f>IF('1) Dateneingabe'!D91&lt;&gt;"",VLOOKUP('1) Dateneingabe'!D91,Datenquelle!$A$1:$C$9,2,FALSE),"")</f>
        <v/>
      </c>
      <c r="E85" s="220" t="str">
        <f>IF('1) Dateneingabe'!D91&lt;&gt;"",VLOOKUP('1) Dateneingabe'!D91,Datenquelle!$A$1:$G$9,5,FALSE),"")</f>
        <v/>
      </c>
      <c r="F85" s="220" t="str">
        <f>IF('1) Dateneingabe'!L91&lt;&gt;"",'1) Dateneingabe'!L91,"")</f>
        <v/>
      </c>
      <c r="G85" s="153" t="str">
        <f>IF('1) Dateneingabe'!E91&lt;&gt;"",VLOOKUP('1) Dateneingabe'!E91,Datenquelle!$A$13:$P$33,E85,FALSE),"")</f>
        <v/>
      </c>
      <c r="H85" s="154" t="str">
        <f>IF(D85&lt;&gt;"",(C85*VLOOKUP(D85,Datenquelle!$A$83:$G$89,(G85+1),FALSE)),"")</f>
        <v/>
      </c>
      <c r="I85" s="155" t="str">
        <f>IF(B85&lt;&gt;"",VLOOKUP('1) Dateneingabe'!G91,Datenquelle!$A$39:$D$40,2,FALSE),"")</f>
        <v/>
      </c>
      <c r="J85" s="155" t="str">
        <f>IF(D85&lt;&gt;"",(VLOOKUP(D85,Datenquelle!$A$74:$E$80,2,FALSE)*C85),"")</f>
        <v/>
      </c>
      <c r="K85" s="155" t="str">
        <f>IF(D85&lt;&gt;"",(VLOOKUP(D85,Datenquelle!$A$74:$E$80,3,FALSE)*C85),"")</f>
        <v/>
      </c>
      <c r="L85" s="154" t="str">
        <f>IF(D85&lt;&gt;"",IF('1) Dateneingabe'!$D$3="ambulanter Pflegedienst",(VLOOKUP(D85,Datenquelle!$A$74:$E$80,4,FALSE)*C85),"./."),"")</f>
        <v/>
      </c>
      <c r="M85" s="156" t="str">
        <f t="shared" si="6"/>
        <v/>
      </c>
      <c r="N85" s="155" t="str">
        <f>IF(H85&lt;&gt;"",(VLOOKUP(D85,Datenquelle!$A$74:$E$80,5,FALSE)*H85),"")</f>
        <v/>
      </c>
      <c r="O85" s="156" t="str">
        <f t="shared" si="7"/>
        <v/>
      </c>
      <c r="P85" s="155" t="str">
        <f>IF(H85&lt;&gt;"",((H85*3/13)/'1) Dateneingabe'!C91),"")</f>
        <v/>
      </c>
      <c r="Q85" s="156" t="str">
        <f>IF(O85&lt;&gt;"",(((O85/12)*3/13)/'1) Dateneingabe'!C91),"")</f>
        <v/>
      </c>
      <c r="R85" s="157" t="str">
        <f t="shared" si="5"/>
        <v/>
      </c>
    </row>
    <row r="86" spans="1:18" x14ac:dyDescent="0.35">
      <c r="A86" s="141">
        <v>82</v>
      </c>
      <c r="B86" s="151" t="str">
        <f>IF('1) Dateneingabe'!B92&lt;&gt;"",'1) Dateneingabe'!B92,"")</f>
        <v/>
      </c>
      <c r="C86" s="152" t="str">
        <f>IF('1) Dateneingabe'!C92&lt;&gt;"",('1) Dateneingabe'!C92/Datenquelle!$B$36),"")</f>
        <v/>
      </c>
      <c r="D86" s="153" t="str">
        <f>IF('1) Dateneingabe'!D92&lt;&gt;"",VLOOKUP('1) Dateneingabe'!D92,Datenquelle!$A$1:$C$9,2,FALSE),"")</f>
        <v/>
      </c>
      <c r="E86" s="220" t="str">
        <f>IF('1) Dateneingabe'!D92&lt;&gt;"",VLOOKUP('1) Dateneingabe'!D92,Datenquelle!$A$1:$G$9,5,FALSE),"")</f>
        <v/>
      </c>
      <c r="F86" s="220" t="str">
        <f>IF('1) Dateneingabe'!L92&lt;&gt;"",'1) Dateneingabe'!L92,"")</f>
        <v/>
      </c>
      <c r="G86" s="153" t="str">
        <f>IF('1) Dateneingabe'!E92&lt;&gt;"",VLOOKUP('1) Dateneingabe'!E92,Datenquelle!$A$13:$P$33,E86,FALSE),"")</f>
        <v/>
      </c>
      <c r="H86" s="154" t="str">
        <f>IF(D86&lt;&gt;"",(C86*VLOOKUP(D86,Datenquelle!$A$83:$G$89,(G86+1),FALSE)),"")</f>
        <v/>
      </c>
      <c r="I86" s="155" t="str">
        <f>IF(B86&lt;&gt;"",VLOOKUP('1) Dateneingabe'!G92,Datenquelle!$A$39:$D$40,2,FALSE),"")</f>
        <v/>
      </c>
      <c r="J86" s="155" t="str">
        <f>IF(D86&lt;&gt;"",(VLOOKUP(D86,Datenquelle!$A$74:$E$80,2,FALSE)*C86),"")</f>
        <v/>
      </c>
      <c r="K86" s="155" t="str">
        <f>IF(D86&lt;&gt;"",(VLOOKUP(D86,Datenquelle!$A$74:$E$80,3,FALSE)*C86),"")</f>
        <v/>
      </c>
      <c r="L86" s="154" t="str">
        <f>IF(D86&lt;&gt;"",IF('1) Dateneingabe'!$D$3="ambulanter Pflegedienst",(VLOOKUP(D86,Datenquelle!$A$74:$E$80,4,FALSE)*C86),"./."),"")</f>
        <v/>
      </c>
      <c r="M86" s="156" t="str">
        <f t="shared" si="6"/>
        <v/>
      </c>
      <c r="N86" s="155" t="str">
        <f>IF(H86&lt;&gt;"",(VLOOKUP(D86,Datenquelle!$A$74:$E$80,5,FALSE)*H86),"")</f>
        <v/>
      </c>
      <c r="O86" s="156" t="str">
        <f t="shared" si="7"/>
        <v/>
      </c>
      <c r="P86" s="155" t="str">
        <f>IF(H86&lt;&gt;"",((H86*3/13)/'1) Dateneingabe'!C92),"")</f>
        <v/>
      </c>
      <c r="Q86" s="156" t="str">
        <f>IF(O86&lt;&gt;"",(((O86/12)*3/13)/'1) Dateneingabe'!C92),"")</f>
        <v/>
      </c>
      <c r="R86" s="157" t="str">
        <f t="shared" si="5"/>
        <v/>
      </c>
    </row>
    <row r="87" spans="1:18" x14ac:dyDescent="0.35">
      <c r="A87" s="141">
        <v>83</v>
      </c>
      <c r="B87" s="151" t="str">
        <f>IF('1) Dateneingabe'!B93&lt;&gt;"",'1) Dateneingabe'!B93,"")</f>
        <v/>
      </c>
      <c r="C87" s="152" t="str">
        <f>IF('1) Dateneingabe'!C93&lt;&gt;"",('1) Dateneingabe'!C93/Datenquelle!$B$36),"")</f>
        <v/>
      </c>
      <c r="D87" s="153" t="str">
        <f>IF('1) Dateneingabe'!D93&lt;&gt;"",VLOOKUP('1) Dateneingabe'!D93,Datenquelle!$A$1:$C$9,2,FALSE),"")</f>
        <v/>
      </c>
      <c r="E87" s="220" t="str">
        <f>IF('1) Dateneingabe'!D93&lt;&gt;"",VLOOKUP('1) Dateneingabe'!D93,Datenquelle!$A$1:$G$9,5,FALSE),"")</f>
        <v/>
      </c>
      <c r="F87" s="220" t="str">
        <f>IF('1) Dateneingabe'!L93&lt;&gt;"",'1) Dateneingabe'!L93,"")</f>
        <v/>
      </c>
      <c r="G87" s="153" t="str">
        <f>IF('1) Dateneingabe'!E93&lt;&gt;"",VLOOKUP('1) Dateneingabe'!E93,Datenquelle!$A$13:$P$33,E87,FALSE),"")</f>
        <v/>
      </c>
      <c r="H87" s="154" t="str">
        <f>IF(D87&lt;&gt;"",(C87*VLOOKUP(D87,Datenquelle!$A$83:$G$89,(G87+1),FALSE)),"")</f>
        <v/>
      </c>
      <c r="I87" s="155" t="str">
        <f>IF(B87&lt;&gt;"",VLOOKUP('1) Dateneingabe'!G93,Datenquelle!$A$39:$D$40,2,FALSE),"")</f>
        <v/>
      </c>
      <c r="J87" s="155" t="str">
        <f>IF(D87&lt;&gt;"",(VLOOKUP(D87,Datenquelle!$A$74:$E$80,2,FALSE)*C87),"")</f>
        <v/>
      </c>
      <c r="K87" s="155" t="str">
        <f>IF(D87&lt;&gt;"",(VLOOKUP(D87,Datenquelle!$A$74:$E$80,3,FALSE)*C87),"")</f>
        <v/>
      </c>
      <c r="L87" s="154" t="str">
        <f>IF(D87&lt;&gt;"",IF('1) Dateneingabe'!$D$3="ambulanter Pflegedienst",(VLOOKUP(D87,Datenquelle!$A$74:$E$80,4,FALSE)*C87),"./."),"")</f>
        <v/>
      </c>
      <c r="M87" s="156" t="str">
        <f t="shared" si="6"/>
        <v/>
      </c>
      <c r="N87" s="155" t="str">
        <f>IF(H87&lt;&gt;"",(VLOOKUP(D87,Datenquelle!$A$74:$E$80,5,FALSE)*H87),"")</f>
        <v/>
      </c>
      <c r="O87" s="156" t="str">
        <f t="shared" si="7"/>
        <v/>
      </c>
      <c r="P87" s="155" t="str">
        <f>IF(H87&lt;&gt;"",((H87*3/13)/'1) Dateneingabe'!C93),"")</f>
        <v/>
      </c>
      <c r="Q87" s="156" t="str">
        <f>IF(O87&lt;&gt;"",(((O87/12)*3/13)/'1) Dateneingabe'!C93),"")</f>
        <v/>
      </c>
      <c r="R87" s="157" t="str">
        <f t="shared" si="5"/>
        <v/>
      </c>
    </row>
    <row r="88" spans="1:18" x14ac:dyDescent="0.35">
      <c r="A88" s="141">
        <v>84</v>
      </c>
      <c r="B88" s="151" t="str">
        <f>IF('1) Dateneingabe'!B94&lt;&gt;"",'1) Dateneingabe'!B94,"")</f>
        <v/>
      </c>
      <c r="C88" s="152" t="str">
        <f>IF('1) Dateneingabe'!C94&lt;&gt;"",('1) Dateneingabe'!C94/Datenquelle!$B$36),"")</f>
        <v/>
      </c>
      <c r="D88" s="153" t="str">
        <f>IF('1) Dateneingabe'!D94&lt;&gt;"",VLOOKUP('1) Dateneingabe'!D94,Datenquelle!$A$1:$C$9,2,FALSE),"")</f>
        <v/>
      </c>
      <c r="E88" s="220" t="str">
        <f>IF('1) Dateneingabe'!D94&lt;&gt;"",VLOOKUP('1) Dateneingabe'!D94,Datenquelle!$A$1:$G$9,5,FALSE),"")</f>
        <v/>
      </c>
      <c r="F88" s="220" t="str">
        <f>IF('1) Dateneingabe'!L94&lt;&gt;"",'1) Dateneingabe'!L94,"")</f>
        <v/>
      </c>
      <c r="G88" s="153" t="str">
        <f>IF('1) Dateneingabe'!E94&lt;&gt;"",VLOOKUP('1) Dateneingabe'!E94,Datenquelle!$A$13:$P$33,E88,FALSE),"")</f>
        <v/>
      </c>
      <c r="H88" s="154" t="str">
        <f>IF(D88&lt;&gt;"",(C88*VLOOKUP(D88,Datenquelle!$A$83:$G$89,(G88+1),FALSE)),"")</f>
        <v/>
      </c>
      <c r="I88" s="155" t="str">
        <f>IF(B88&lt;&gt;"",VLOOKUP('1) Dateneingabe'!G94,Datenquelle!$A$39:$D$40,2,FALSE),"")</f>
        <v/>
      </c>
      <c r="J88" s="155" t="str">
        <f>IF(D88&lt;&gt;"",(VLOOKUP(D88,Datenquelle!$A$74:$E$80,2,FALSE)*C88),"")</f>
        <v/>
      </c>
      <c r="K88" s="155" t="str">
        <f>IF(D88&lt;&gt;"",(VLOOKUP(D88,Datenquelle!$A$74:$E$80,3,FALSE)*C88),"")</f>
        <v/>
      </c>
      <c r="L88" s="154" t="str">
        <f>IF(D88&lt;&gt;"",IF('1) Dateneingabe'!$D$3="ambulanter Pflegedienst",(VLOOKUP(D88,Datenquelle!$A$74:$E$80,4,FALSE)*C88),"./."),"")</f>
        <v/>
      </c>
      <c r="M88" s="156" t="str">
        <f t="shared" si="6"/>
        <v/>
      </c>
      <c r="N88" s="155" t="str">
        <f>IF(H88&lt;&gt;"",(VLOOKUP(D88,Datenquelle!$A$74:$E$80,5,FALSE)*H88),"")</f>
        <v/>
      </c>
      <c r="O88" s="156" t="str">
        <f t="shared" si="7"/>
        <v/>
      </c>
      <c r="P88" s="155" t="str">
        <f>IF(H88&lt;&gt;"",((H88*3/13)/'1) Dateneingabe'!C94),"")</f>
        <v/>
      </c>
      <c r="Q88" s="156" t="str">
        <f>IF(O88&lt;&gt;"",(((O88/12)*3/13)/'1) Dateneingabe'!C94),"")</f>
        <v/>
      </c>
      <c r="R88" s="157" t="str">
        <f t="shared" si="5"/>
        <v/>
      </c>
    </row>
    <row r="89" spans="1:18" x14ac:dyDescent="0.35">
      <c r="A89" s="141">
        <v>85</v>
      </c>
      <c r="B89" s="151" t="str">
        <f>IF('1) Dateneingabe'!B95&lt;&gt;"",'1) Dateneingabe'!B95,"")</f>
        <v/>
      </c>
      <c r="C89" s="152" t="str">
        <f>IF('1) Dateneingabe'!C95&lt;&gt;"",('1) Dateneingabe'!C95/Datenquelle!$B$36),"")</f>
        <v/>
      </c>
      <c r="D89" s="153" t="str">
        <f>IF('1) Dateneingabe'!D95&lt;&gt;"",VLOOKUP('1) Dateneingabe'!D95,Datenquelle!$A$1:$C$9,2,FALSE),"")</f>
        <v/>
      </c>
      <c r="E89" s="220" t="str">
        <f>IF('1) Dateneingabe'!D95&lt;&gt;"",VLOOKUP('1) Dateneingabe'!D95,Datenquelle!$A$1:$G$9,5,FALSE),"")</f>
        <v/>
      </c>
      <c r="F89" s="220" t="str">
        <f>IF('1) Dateneingabe'!L95&lt;&gt;"",'1) Dateneingabe'!L95,"")</f>
        <v/>
      </c>
      <c r="G89" s="153" t="str">
        <f>IF('1) Dateneingabe'!E95&lt;&gt;"",VLOOKUP('1) Dateneingabe'!E95,Datenquelle!$A$13:$P$33,E89,FALSE),"")</f>
        <v/>
      </c>
      <c r="H89" s="154" t="str">
        <f>IF(D89&lt;&gt;"",(C89*VLOOKUP(D89,Datenquelle!$A$83:$G$89,(G89+1),FALSE)),"")</f>
        <v/>
      </c>
      <c r="I89" s="155" t="str">
        <f>IF(B89&lt;&gt;"",VLOOKUP('1) Dateneingabe'!G95,Datenquelle!$A$39:$D$40,2,FALSE),"")</f>
        <v/>
      </c>
      <c r="J89" s="155" t="str">
        <f>IF(D89&lt;&gt;"",(VLOOKUP(D89,Datenquelle!$A$74:$E$80,2,FALSE)*C89),"")</f>
        <v/>
      </c>
      <c r="K89" s="155" t="str">
        <f>IF(D89&lt;&gt;"",(VLOOKUP(D89,Datenquelle!$A$74:$E$80,3,FALSE)*C89),"")</f>
        <v/>
      </c>
      <c r="L89" s="154" t="str">
        <f>IF(D89&lt;&gt;"",IF('1) Dateneingabe'!$D$3="ambulanter Pflegedienst",(VLOOKUP(D89,Datenquelle!$A$74:$E$80,4,FALSE)*C89),"./."),"")</f>
        <v/>
      </c>
      <c r="M89" s="156" t="str">
        <f t="shared" si="6"/>
        <v/>
      </c>
      <c r="N89" s="155" t="str">
        <f>IF(H89&lt;&gt;"",(VLOOKUP(D89,Datenquelle!$A$74:$E$80,5,FALSE)*H89),"")</f>
        <v/>
      </c>
      <c r="O89" s="156" t="str">
        <f t="shared" si="7"/>
        <v/>
      </c>
      <c r="P89" s="155" t="str">
        <f>IF(H89&lt;&gt;"",((H89*3/13)/'1) Dateneingabe'!C95),"")</f>
        <v/>
      </c>
      <c r="Q89" s="156" t="str">
        <f>IF(O89&lt;&gt;"",(((O89/12)*3/13)/'1) Dateneingabe'!C95),"")</f>
        <v/>
      </c>
      <c r="R89" s="157" t="str">
        <f t="shared" si="5"/>
        <v/>
      </c>
    </row>
    <row r="90" spans="1:18" x14ac:dyDescent="0.35">
      <c r="A90" s="141">
        <v>86</v>
      </c>
      <c r="B90" s="151" t="str">
        <f>IF('1) Dateneingabe'!B96&lt;&gt;"",'1) Dateneingabe'!B96,"")</f>
        <v/>
      </c>
      <c r="C90" s="152" t="str">
        <f>IF('1) Dateneingabe'!C96&lt;&gt;"",('1) Dateneingabe'!C96/Datenquelle!$B$36),"")</f>
        <v/>
      </c>
      <c r="D90" s="153" t="str">
        <f>IF('1) Dateneingabe'!D96&lt;&gt;"",VLOOKUP('1) Dateneingabe'!D96,Datenquelle!$A$1:$C$9,2,FALSE),"")</f>
        <v/>
      </c>
      <c r="E90" s="220" t="str">
        <f>IF('1) Dateneingabe'!D96&lt;&gt;"",VLOOKUP('1) Dateneingabe'!D96,Datenquelle!$A$1:$G$9,5,FALSE),"")</f>
        <v/>
      </c>
      <c r="F90" s="220" t="str">
        <f>IF('1) Dateneingabe'!L96&lt;&gt;"",'1) Dateneingabe'!L96,"")</f>
        <v/>
      </c>
      <c r="G90" s="153" t="str">
        <f>IF('1) Dateneingabe'!E96&lt;&gt;"",VLOOKUP('1) Dateneingabe'!E96,Datenquelle!$A$13:$P$33,E90,FALSE),"")</f>
        <v/>
      </c>
      <c r="H90" s="154" t="str">
        <f>IF(D90&lt;&gt;"",(C90*VLOOKUP(D90,Datenquelle!$A$83:$G$89,(G90+1),FALSE)),"")</f>
        <v/>
      </c>
      <c r="I90" s="155" t="str">
        <f>IF(B90&lt;&gt;"",VLOOKUP('1) Dateneingabe'!G96,Datenquelle!$A$39:$D$40,2,FALSE),"")</f>
        <v/>
      </c>
      <c r="J90" s="155" t="str">
        <f>IF(D90&lt;&gt;"",(VLOOKUP(D90,Datenquelle!$A$74:$E$80,2,FALSE)*C90),"")</f>
        <v/>
      </c>
      <c r="K90" s="155" t="str">
        <f>IF(D90&lt;&gt;"",(VLOOKUP(D90,Datenquelle!$A$74:$E$80,3,FALSE)*C90),"")</f>
        <v/>
      </c>
      <c r="L90" s="154" t="str">
        <f>IF(D90&lt;&gt;"",IF('1) Dateneingabe'!$D$3="ambulanter Pflegedienst",(VLOOKUP(D90,Datenquelle!$A$74:$E$80,4,FALSE)*C90),"./."),"")</f>
        <v/>
      </c>
      <c r="M90" s="156" t="str">
        <f t="shared" si="6"/>
        <v/>
      </c>
      <c r="N90" s="155" t="str">
        <f>IF(H90&lt;&gt;"",(VLOOKUP(D90,Datenquelle!$A$74:$E$80,5,FALSE)*H90),"")</f>
        <v/>
      </c>
      <c r="O90" s="156" t="str">
        <f t="shared" si="7"/>
        <v/>
      </c>
      <c r="P90" s="155" t="str">
        <f>IF(H90&lt;&gt;"",((H90*3/13)/'1) Dateneingabe'!C96),"")</f>
        <v/>
      </c>
      <c r="Q90" s="156" t="str">
        <f>IF(O90&lt;&gt;"",(((O90/12)*3/13)/'1) Dateneingabe'!C96),"")</f>
        <v/>
      </c>
      <c r="R90" s="157" t="str">
        <f t="shared" si="5"/>
        <v/>
      </c>
    </row>
    <row r="91" spans="1:18" x14ac:dyDescent="0.35">
      <c r="A91" s="141">
        <v>87</v>
      </c>
      <c r="B91" s="151" t="str">
        <f>IF('1) Dateneingabe'!B97&lt;&gt;"",'1) Dateneingabe'!B97,"")</f>
        <v/>
      </c>
      <c r="C91" s="152" t="str">
        <f>IF('1) Dateneingabe'!C97&lt;&gt;"",('1) Dateneingabe'!C97/Datenquelle!$B$36),"")</f>
        <v/>
      </c>
      <c r="D91" s="153" t="str">
        <f>IF('1) Dateneingabe'!D97&lt;&gt;"",VLOOKUP('1) Dateneingabe'!D97,Datenquelle!$A$1:$C$9,2,FALSE),"")</f>
        <v/>
      </c>
      <c r="E91" s="220" t="str">
        <f>IF('1) Dateneingabe'!D97&lt;&gt;"",VLOOKUP('1) Dateneingabe'!D97,Datenquelle!$A$1:$G$9,5,FALSE),"")</f>
        <v/>
      </c>
      <c r="F91" s="220" t="str">
        <f>IF('1) Dateneingabe'!L97&lt;&gt;"",'1) Dateneingabe'!L97,"")</f>
        <v/>
      </c>
      <c r="G91" s="153" t="str">
        <f>IF('1) Dateneingabe'!E97&lt;&gt;"",VLOOKUP('1) Dateneingabe'!E97,Datenquelle!$A$13:$P$33,E91,FALSE),"")</f>
        <v/>
      </c>
      <c r="H91" s="154" t="str">
        <f>IF(D91&lt;&gt;"",(C91*VLOOKUP(D91,Datenquelle!$A$83:$G$89,(G91+1),FALSE)),"")</f>
        <v/>
      </c>
      <c r="I91" s="155" t="str">
        <f>IF(B91&lt;&gt;"",VLOOKUP('1) Dateneingabe'!G97,Datenquelle!$A$39:$D$40,2,FALSE),"")</f>
        <v/>
      </c>
      <c r="J91" s="155" t="str">
        <f>IF(D91&lt;&gt;"",(VLOOKUP(D91,Datenquelle!$A$74:$E$80,2,FALSE)*C91),"")</f>
        <v/>
      </c>
      <c r="K91" s="155" t="str">
        <f>IF(D91&lt;&gt;"",(VLOOKUP(D91,Datenquelle!$A$74:$E$80,3,FALSE)*C91),"")</f>
        <v/>
      </c>
      <c r="L91" s="154" t="str">
        <f>IF(D91&lt;&gt;"",IF('1) Dateneingabe'!$D$3="ambulanter Pflegedienst",(VLOOKUP(D91,Datenquelle!$A$74:$E$80,4,FALSE)*C91),"./."),"")</f>
        <v/>
      </c>
      <c r="M91" s="156" t="str">
        <f t="shared" si="6"/>
        <v/>
      </c>
      <c r="N91" s="155" t="str">
        <f>IF(H91&lt;&gt;"",(VLOOKUP(D91,Datenquelle!$A$74:$E$80,5,FALSE)*H91),"")</f>
        <v/>
      </c>
      <c r="O91" s="156" t="str">
        <f t="shared" si="7"/>
        <v/>
      </c>
      <c r="P91" s="155" t="str">
        <f>IF(H91&lt;&gt;"",((H91*3/13)/'1) Dateneingabe'!C97),"")</f>
        <v/>
      </c>
      <c r="Q91" s="156" t="str">
        <f>IF(O91&lt;&gt;"",(((O91/12)*3/13)/'1) Dateneingabe'!C97),"")</f>
        <v/>
      </c>
      <c r="R91" s="157" t="str">
        <f t="shared" si="5"/>
        <v/>
      </c>
    </row>
    <row r="92" spans="1:18" x14ac:dyDescent="0.35">
      <c r="A92" s="141">
        <v>88</v>
      </c>
      <c r="B92" s="151" t="str">
        <f>IF('1) Dateneingabe'!B98&lt;&gt;"",'1) Dateneingabe'!B98,"")</f>
        <v/>
      </c>
      <c r="C92" s="152" t="str">
        <f>IF('1) Dateneingabe'!C98&lt;&gt;"",('1) Dateneingabe'!C98/Datenquelle!$B$36),"")</f>
        <v/>
      </c>
      <c r="D92" s="153" t="str">
        <f>IF('1) Dateneingabe'!D98&lt;&gt;"",VLOOKUP('1) Dateneingabe'!D98,Datenquelle!$A$1:$C$9,2,FALSE),"")</f>
        <v/>
      </c>
      <c r="E92" s="220" t="str">
        <f>IF('1) Dateneingabe'!D98&lt;&gt;"",VLOOKUP('1) Dateneingabe'!D98,Datenquelle!$A$1:$G$9,5,FALSE),"")</f>
        <v/>
      </c>
      <c r="F92" s="220" t="str">
        <f>IF('1) Dateneingabe'!L98&lt;&gt;"",'1) Dateneingabe'!L98,"")</f>
        <v/>
      </c>
      <c r="G92" s="153" t="str">
        <f>IF('1) Dateneingabe'!E98&lt;&gt;"",VLOOKUP('1) Dateneingabe'!E98,Datenquelle!$A$13:$P$33,E92,FALSE),"")</f>
        <v/>
      </c>
      <c r="H92" s="154" t="str">
        <f>IF(D92&lt;&gt;"",(C92*VLOOKUP(D92,Datenquelle!$A$83:$G$89,(G92+1),FALSE)),"")</f>
        <v/>
      </c>
      <c r="I92" s="155" t="str">
        <f>IF(B92&lt;&gt;"",VLOOKUP('1) Dateneingabe'!G98,Datenquelle!$A$39:$D$40,2,FALSE),"")</f>
        <v/>
      </c>
      <c r="J92" s="155" t="str">
        <f>IF(D92&lt;&gt;"",(VLOOKUP(D92,Datenquelle!$A$74:$E$80,2,FALSE)*C92),"")</f>
        <v/>
      </c>
      <c r="K92" s="155" t="str">
        <f>IF(D92&lt;&gt;"",(VLOOKUP(D92,Datenquelle!$A$74:$E$80,3,FALSE)*C92),"")</f>
        <v/>
      </c>
      <c r="L92" s="154" t="str">
        <f>IF(D92&lt;&gt;"",IF('1) Dateneingabe'!$D$3="ambulanter Pflegedienst",(VLOOKUP(D92,Datenquelle!$A$74:$E$80,4,FALSE)*C92),"./."),"")</f>
        <v/>
      </c>
      <c r="M92" s="156" t="str">
        <f t="shared" si="6"/>
        <v/>
      </c>
      <c r="N92" s="155" t="str">
        <f>IF(H92&lt;&gt;"",(VLOOKUP(D92,Datenquelle!$A$74:$E$80,5,FALSE)*H92),"")</f>
        <v/>
      </c>
      <c r="O92" s="156" t="str">
        <f t="shared" si="7"/>
        <v/>
      </c>
      <c r="P92" s="155" t="str">
        <f>IF(H92&lt;&gt;"",((H92*3/13)/'1) Dateneingabe'!C98),"")</f>
        <v/>
      </c>
      <c r="Q92" s="156" t="str">
        <f>IF(O92&lt;&gt;"",(((O92/12)*3/13)/'1) Dateneingabe'!C98),"")</f>
        <v/>
      </c>
      <c r="R92" s="157" t="str">
        <f t="shared" si="5"/>
        <v/>
      </c>
    </row>
    <row r="93" spans="1:18" x14ac:dyDescent="0.35">
      <c r="A93" s="141">
        <v>89</v>
      </c>
      <c r="B93" s="151" t="str">
        <f>IF('1) Dateneingabe'!B99&lt;&gt;"",'1) Dateneingabe'!B99,"")</f>
        <v/>
      </c>
      <c r="C93" s="152" t="str">
        <f>IF('1) Dateneingabe'!C99&lt;&gt;"",('1) Dateneingabe'!C99/Datenquelle!$B$36),"")</f>
        <v/>
      </c>
      <c r="D93" s="153" t="str">
        <f>IF('1) Dateneingabe'!D99&lt;&gt;"",VLOOKUP('1) Dateneingabe'!D99,Datenquelle!$A$1:$C$9,2,FALSE),"")</f>
        <v/>
      </c>
      <c r="E93" s="220" t="str">
        <f>IF('1) Dateneingabe'!D99&lt;&gt;"",VLOOKUP('1) Dateneingabe'!D99,Datenquelle!$A$1:$G$9,5,FALSE),"")</f>
        <v/>
      </c>
      <c r="F93" s="220" t="str">
        <f>IF('1) Dateneingabe'!L99&lt;&gt;"",'1) Dateneingabe'!L99,"")</f>
        <v/>
      </c>
      <c r="G93" s="153" t="str">
        <f>IF('1) Dateneingabe'!E99&lt;&gt;"",VLOOKUP('1) Dateneingabe'!E99,Datenquelle!$A$13:$P$33,E93,FALSE),"")</f>
        <v/>
      </c>
      <c r="H93" s="154" t="str">
        <f>IF(D93&lt;&gt;"",(C93*VLOOKUP(D93,Datenquelle!$A$83:$G$89,(G93+1),FALSE)),"")</f>
        <v/>
      </c>
      <c r="I93" s="155" t="str">
        <f>IF(B93&lt;&gt;"",VLOOKUP('1) Dateneingabe'!G99,Datenquelle!$A$39:$D$40,2,FALSE),"")</f>
        <v/>
      </c>
      <c r="J93" s="155" t="str">
        <f>IF(D93&lt;&gt;"",(VLOOKUP(D93,Datenquelle!$A$74:$E$80,2,FALSE)*C93),"")</f>
        <v/>
      </c>
      <c r="K93" s="155" t="str">
        <f>IF(D93&lt;&gt;"",(VLOOKUP(D93,Datenquelle!$A$74:$E$80,3,FALSE)*C93),"")</f>
        <v/>
      </c>
      <c r="L93" s="154" t="str">
        <f>IF(D93&lt;&gt;"",IF('1) Dateneingabe'!$D$3="ambulanter Pflegedienst",(VLOOKUP(D93,Datenquelle!$A$74:$E$80,4,FALSE)*C93),"./."),"")</f>
        <v/>
      </c>
      <c r="M93" s="156" t="str">
        <f t="shared" si="6"/>
        <v/>
      </c>
      <c r="N93" s="155" t="str">
        <f>IF(H93&lt;&gt;"",(VLOOKUP(D93,Datenquelle!$A$74:$E$80,5,FALSE)*H93),"")</f>
        <v/>
      </c>
      <c r="O93" s="156" t="str">
        <f t="shared" si="7"/>
        <v/>
      </c>
      <c r="P93" s="155" t="str">
        <f>IF(H93&lt;&gt;"",((H93*3/13)/'1) Dateneingabe'!C99),"")</f>
        <v/>
      </c>
      <c r="Q93" s="156" t="str">
        <f>IF(O93&lt;&gt;"",(((O93/12)*3/13)/'1) Dateneingabe'!C99),"")</f>
        <v/>
      </c>
      <c r="R93" s="157" t="str">
        <f t="shared" si="5"/>
        <v/>
      </c>
    </row>
    <row r="94" spans="1:18" x14ac:dyDescent="0.35">
      <c r="A94" s="141">
        <v>90</v>
      </c>
      <c r="B94" s="151" t="str">
        <f>IF('1) Dateneingabe'!B100&lt;&gt;"",'1) Dateneingabe'!B100,"")</f>
        <v/>
      </c>
      <c r="C94" s="152" t="str">
        <f>IF('1) Dateneingabe'!C100&lt;&gt;"",('1) Dateneingabe'!C100/Datenquelle!$B$36),"")</f>
        <v/>
      </c>
      <c r="D94" s="153" t="str">
        <f>IF('1) Dateneingabe'!D100&lt;&gt;"",VLOOKUP('1) Dateneingabe'!D100,Datenquelle!$A$1:$C$9,2,FALSE),"")</f>
        <v/>
      </c>
      <c r="E94" s="220" t="str">
        <f>IF('1) Dateneingabe'!D100&lt;&gt;"",VLOOKUP('1) Dateneingabe'!D100,Datenquelle!$A$1:$G$9,5,FALSE),"")</f>
        <v/>
      </c>
      <c r="F94" s="220" t="str">
        <f>IF('1) Dateneingabe'!L100&lt;&gt;"",'1) Dateneingabe'!L100,"")</f>
        <v/>
      </c>
      <c r="G94" s="153" t="str">
        <f>IF('1) Dateneingabe'!E100&lt;&gt;"",VLOOKUP('1) Dateneingabe'!E100,Datenquelle!$A$13:$P$33,E94,FALSE),"")</f>
        <v/>
      </c>
      <c r="H94" s="154" t="str">
        <f>IF(D94&lt;&gt;"",(C94*VLOOKUP(D94,Datenquelle!$A$83:$G$89,(G94+1),FALSE)),"")</f>
        <v/>
      </c>
      <c r="I94" s="155" t="str">
        <f>IF(B94&lt;&gt;"",VLOOKUP('1) Dateneingabe'!G100,Datenquelle!$A$39:$D$40,2,FALSE),"")</f>
        <v/>
      </c>
      <c r="J94" s="155" t="str">
        <f>IF(D94&lt;&gt;"",(VLOOKUP(D94,Datenquelle!$A$74:$E$80,2,FALSE)*C94),"")</f>
        <v/>
      </c>
      <c r="K94" s="155" t="str">
        <f>IF(D94&lt;&gt;"",(VLOOKUP(D94,Datenquelle!$A$74:$E$80,3,FALSE)*C94),"")</f>
        <v/>
      </c>
      <c r="L94" s="154" t="str">
        <f>IF(D94&lt;&gt;"",IF('1) Dateneingabe'!$D$3="ambulanter Pflegedienst",(VLOOKUP(D94,Datenquelle!$A$74:$E$80,4,FALSE)*C94),"./."),"")</f>
        <v/>
      </c>
      <c r="M94" s="156" t="str">
        <f t="shared" si="6"/>
        <v/>
      </c>
      <c r="N94" s="155" t="str">
        <f>IF(H94&lt;&gt;"",(VLOOKUP(D94,Datenquelle!$A$74:$E$80,5,FALSE)*H94),"")</f>
        <v/>
      </c>
      <c r="O94" s="156" t="str">
        <f t="shared" si="7"/>
        <v/>
      </c>
      <c r="P94" s="155" t="str">
        <f>IF(H94&lt;&gt;"",((H94*3/13)/'1) Dateneingabe'!C100),"")</f>
        <v/>
      </c>
      <c r="Q94" s="156" t="str">
        <f>IF(O94&lt;&gt;"",(((O94/12)*3/13)/'1) Dateneingabe'!C100),"")</f>
        <v/>
      </c>
      <c r="R94" s="157" t="str">
        <f t="shared" si="5"/>
        <v/>
      </c>
    </row>
    <row r="95" spans="1:18" x14ac:dyDescent="0.35">
      <c r="A95" s="141">
        <v>91</v>
      </c>
      <c r="B95" s="151" t="str">
        <f>IF('1) Dateneingabe'!B101&lt;&gt;"",'1) Dateneingabe'!B101,"")</f>
        <v/>
      </c>
      <c r="C95" s="152" t="str">
        <f>IF('1) Dateneingabe'!C101&lt;&gt;"",('1) Dateneingabe'!C101/Datenquelle!$B$36),"")</f>
        <v/>
      </c>
      <c r="D95" s="153" t="str">
        <f>IF('1) Dateneingabe'!D101&lt;&gt;"",VLOOKUP('1) Dateneingabe'!D101,Datenquelle!$A$1:$C$9,2,FALSE),"")</f>
        <v/>
      </c>
      <c r="E95" s="220" t="str">
        <f>IF('1) Dateneingabe'!D101&lt;&gt;"",VLOOKUP('1) Dateneingabe'!D101,Datenquelle!$A$1:$G$9,5,FALSE),"")</f>
        <v/>
      </c>
      <c r="F95" s="220" t="str">
        <f>IF('1) Dateneingabe'!L101&lt;&gt;"",'1) Dateneingabe'!L101,"")</f>
        <v/>
      </c>
      <c r="G95" s="153" t="str">
        <f>IF('1) Dateneingabe'!E101&lt;&gt;"",VLOOKUP('1) Dateneingabe'!E101,Datenquelle!$A$13:$P$33,E95,FALSE),"")</f>
        <v/>
      </c>
      <c r="H95" s="154" t="str">
        <f>IF(D95&lt;&gt;"",(C95*VLOOKUP(D95,Datenquelle!$A$83:$G$89,(G95+1),FALSE)),"")</f>
        <v/>
      </c>
      <c r="I95" s="155" t="str">
        <f>IF(B95&lt;&gt;"",VLOOKUP('1) Dateneingabe'!G101,Datenquelle!$A$39:$D$40,2,FALSE),"")</f>
        <v/>
      </c>
      <c r="J95" s="155" t="str">
        <f>IF(D95&lt;&gt;"",(VLOOKUP(D95,Datenquelle!$A$74:$E$80,2,FALSE)*C95),"")</f>
        <v/>
      </c>
      <c r="K95" s="155" t="str">
        <f>IF(D95&lt;&gt;"",(VLOOKUP(D95,Datenquelle!$A$74:$E$80,3,FALSE)*C95),"")</f>
        <v/>
      </c>
      <c r="L95" s="154" t="str">
        <f>IF(D95&lt;&gt;"",IF('1) Dateneingabe'!$D$3="ambulanter Pflegedienst",(VLOOKUP(D95,Datenquelle!$A$74:$E$80,4,FALSE)*C95),"./."),"")</f>
        <v/>
      </c>
      <c r="M95" s="156" t="str">
        <f t="shared" si="6"/>
        <v/>
      </c>
      <c r="N95" s="155" t="str">
        <f>IF(H95&lt;&gt;"",(VLOOKUP(D95,Datenquelle!$A$74:$E$80,5,FALSE)*H95),"")</f>
        <v/>
      </c>
      <c r="O95" s="156" t="str">
        <f t="shared" si="7"/>
        <v/>
      </c>
      <c r="P95" s="155" t="str">
        <f>IF(H95&lt;&gt;"",((H95*3/13)/'1) Dateneingabe'!C101),"")</f>
        <v/>
      </c>
      <c r="Q95" s="156" t="str">
        <f>IF(O95&lt;&gt;"",(((O95/12)*3/13)/'1) Dateneingabe'!C101),"")</f>
        <v/>
      </c>
      <c r="R95" s="157" t="str">
        <f t="shared" si="5"/>
        <v/>
      </c>
    </row>
    <row r="96" spans="1:18" x14ac:dyDescent="0.35">
      <c r="A96" s="141">
        <v>92</v>
      </c>
      <c r="B96" s="151" t="str">
        <f>IF('1) Dateneingabe'!B102&lt;&gt;"",'1) Dateneingabe'!B102,"")</f>
        <v/>
      </c>
      <c r="C96" s="152" t="str">
        <f>IF('1) Dateneingabe'!C102&lt;&gt;"",('1) Dateneingabe'!C102/Datenquelle!$B$36),"")</f>
        <v/>
      </c>
      <c r="D96" s="153" t="str">
        <f>IF('1) Dateneingabe'!D102&lt;&gt;"",VLOOKUP('1) Dateneingabe'!D102,Datenquelle!$A$1:$C$9,2,FALSE),"")</f>
        <v/>
      </c>
      <c r="E96" s="220" t="str">
        <f>IF('1) Dateneingabe'!D102&lt;&gt;"",VLOOKUP('1) Dateneingabe'!D102,Datenquelle!$A$1:$G$9,5,FALSE),"")</f>
        <v/>
      </c>
      <c r="F96" s="220" t="str">
        <f>IF('1) Dateneingabe'!L102&lt;&gt;"",'1) Dateneingabe'!L102,"")</f>
        <v/>
      </c>
      <c r="G96" s="153" t="str">
        <f>IF('1) Dateneingabe'!E102&lt;&gt;"",VLOOKUP('1) Dateneingabe'!E102,Datenquelle!$A$13:$P$33,E96,FALSE),"")</f>
        <v/>
      </c>
      <c r="H96" s="154" t="str">
        <f>IF(D96&lt;&gt;"",(C96*VLOOKUP(D96,Datenquelle!$A$83:$G$89,(G96+1),FALSE)),"")</f>
        <v/>
      </c>
      <c r="I96" s="155" t="str">
        <f>IF(B96&lt;&gt;"",VLOOKUP('1) Dateneingabe'!G102,Datenquelle!$A$39:$D$40,2,FALSE),"")</f>
        <v/>
      </c>
      <c r="J96" s="155" t="str">
        <f>IF(D96&lt;&gt;"",(VLOOKUP(D96,Datenquelle!$A$74:$E$80,2,FALSE)*C96),"")</f>
        <v/>
      </c>
      <c r="K96" s="155" t="str">
        <f>IF(D96&lt;&gt;"",(VLOOKUP(D96,Datenquelle!$A$74:$E$80,3,FALSE)*C96),"")</f>
        <v/>
      </c>
      <c r="L96" s="154" t="str">
        <f>IF(D96&lt;&gt;"",IF('1) Dateneingabe'!$D$3="ambulanter Pflegedienst",(VLOOKUP(D96,Datenquelle!$A$74:$E$80,4,FALSE)*C96),"./."),"")</f>
        <v/>
      </c>
      <c r="M96" s="156" t="str">
        <f t="shared" ref="M96:M103" si="8">IF(H96&lt;&gt;"",SUM(H96:K96),"")</f>
        <v/>
      </c>
      <c r="N96" s="155" t="str">
        <f>IF(H96&lt;&gt;"",(VLOOKUP(D96,Datenquelle!$A$74:$E$80,5,FALSE)*H96),"")</f>
        <v/>
      </c>
      <c r="O96" s="156" t="str">
        <f t="shared" ref="O96:O103" si="9">IF(M96&lt;&gt;"",(M96*12)+N96,"")</f>
        <v/>
      </c>
      <c r="P96" s="155" t="str">
        <f>IF(H96&lt;&gt;"",((H96*3/13)/'1) Dateneingabe'!C102),"")</f>
        <v/>
      </c>
      <c r="Q96" s="156" t="str">
        <f>IF(O96&lt;&gt;"",(((O96/12)*3/13)/'1) Dateneingabe'!C102),"")</f>
        <v/>
      </c>
      <c r="R96" s="157" t="str">
        <f t="shared" si="5"/>
        <v/>
      </c>
    </row>
    <row r="97" spans="1:18" x14ac:dyDescent="0.35">
      <c r="A97" s="141">
        <v>93</v>
      </c>
      <c r="B97" s="151" t="str">
        <f>IF('1) Dateneingabe'!B103&lt;&gt;"",'1) Dateneingabe'!B103,"")</f>
        <v/>
      </c>
      <c r="C97" s="152" t="str">
        <f>IF('1) Dateneingabe'!C103&lt;&gt;"",('1) Dateneingabe'!C103/Datenquelle!$B$36),"")</f>
        <v/>
      </c>
      <c r="D97" s="153" t="str">
        <f>IF('1) Dateneingabe'!D103&lt;&gt;"",VLOOKUP('1) Dateneingabe'!D103,Datenquelle!$A$1:$C$9,2,FALSE),"")</f>
        <v/>
      </c>
      <c r="E97" s="220" t="str">
        <f>IF('1) Dateneingabe'!D103&lt;&gt;"",VLOOKUP('1) Dateneingabe'!D103,Datenquelle!$A$1:$G$9,5,FALSE),"")</f>
        <v/>
      </c>
      <c r="F97" s="220" t="str">
        <f>IF('1) Dateneingabe'!L103&lt;&gt;"",'1) Dateneingabe'!L103,"")</f>
        <v/>
      </c>
      <c r="G97" s="153" t="str">
        <f>IF('1) Dateneingabe'!E103&lt;&gt;"",VLOOKUP('1) Dateneingabe'!E103,Datenquelle!$A$13:$P$33,E97,FALSE),"")</f>
        <v/>
      </c>
      <c r="H97" s="154" t="str">
        <f>IF(D97&lt;&gt;"",(C97*VLOOKUP(D97,Datenquelle!$A$83:$G$89,(G97+1),FALSE)),"")</f>
        <v/>
      </c>
      <c r="I97" s="155" t="str">
        <f>IF(B97&lt;&gt;"",VLOOKUP('1) Dateneingabe'!G103,Datenquelle!$A$39:$D$40,2,FALSE),"")</f>
        <v/>
      </c>
      <c r="J97" s="155" t="str">
        <f>IF(D97&lt;&gt;"",(VLOOKUP(D97,Datenquelle!$A$74:$E$80,2,FALSE)*C97),"")</f>
        <v/>
      </c>
      <c r="K97" s="155" t="str">
        <f>IF(D97&lt;&gt;"",(VLOOKUP(D97,Datenquelle!$A$74:$E$80,3,FALSE)*C97),"")</f>
        <v/>
      </c>
      <c r="L97" s="154" t="str">
        <f>IF(D97&lt;&gt;"",IF('1) Dateneingabe'!$D$3="ambulanter Pflegedienst",(VLOOKUP(D97,Datenquelle!$A$74:$E$80,4,FALSE)*C97),"./."),"")</f>
        <v/>
      </c>
      <c r="M97" s="156" t="str">
        <f t="shared" si="8"/>
        <v/>
      </c>
      <c r="N97" s="155" t="str">
        <f>IF(H97&lt;&gt;"",(VLOOKUP(D97,Datenquelle!$A$74:$E$80,5,FALSE)*H97),"")</f>
        <v/>
      </c>
      <c r="O97" s="156" t="str">
        <f t="shared" si="9"/>
        <v/>
      </c>
      <c r="P97" s="155" t="str">
        <f>IF(H97&lt;&gt;"",((H97*3/13)/'1) Dateneingabe'!C103),"")</f>
        <v/>
      </c>
      <c r="Q97" s="156" t="str">
        <f>IF(O97&lt;&gt;"",(((O97/12)*3/13)/'1) Dateneingabe'!C103),"")</f>
        <v/>
      </c>
      <c r="R97" s="157" t="str">
        <f t="shared" si="5"/>
        <v/>
      </c>
    </row>
    <row r="98" spans="1:18" x14ac:dyDescent="0.35">
      <c r="A98" s="141">
        <v>94</v>
      </c>
      <c r="B98" s="151" t="str">
        <f>IF('1) Dateneingabe'!B104&lt;&gt;"",'1) Dateneingabe'!B104,"")</f>
        <v/>
      </c>
      <c r="C98" s="152" t="str">
        <f>IF('1) Dateneingabe'!C104&lt;&gt;"",('1) Dateneingabe'!C104/Datenquelle!$B$36),"")</f>
        <v/>
      </c>
      <c r="D98" s="153" t="str">
        <f>IF('1) Dateneingabe'!D104&lt;&gt;"",VLOOKUP('1) Dateneingabe'!D104,Datenquelle!$A$1:$C$9,2,FALSE),"")</f>
        <v/>
      </c>
      <c r="E98" s="220" t="str">
        <f>IF('1) Dateneingabe'!D104&lt;&gt;"",VLOOKUP('1) Dateneingabe'!D104,Datenquelle!$A$1:$G$9,5,FALSE),"")</f>
        <v/>
      </c>
      <c r="F98" s="220" t="str">
        <f>IF('1) Dateneingabe'!L104&lt;&gt;"",'1) Dateneingabe'!L104,"")</f>
        <v/>
      </c>
      <c r="G98" s="153" t="str">
        <f>IF('1) Dateneingabe'!E104&lt;&gt;"",VLOOKUP('1) Dateneingabe'!E104,Datenquelle!$A$13:$P$33,E98,FALSE),"")</f>
        <v/>
      </c>
      <c r="H98" s="154" t="str">
        <f>IF(D98&lt;&gt;"",(C98*VLOOKUP(D98,Datenquelle!$A$83:$G$89,(G98+1),FALSE)),"")</f>
        <v/>
      </c>
      <c r="I98" s="155" t="str">
        <f>IF(B98&lt;&gt;"",VLOOKUP('1) Dateneingabe'!G104,Datenquelle!$A$39:$D$40,2,FALSE),"")</f>
        <v/>
      </c>
      <c r="J98" s="155" t="str">
        <f>IF(D98&lt;&gt;"",(VLOOKUP(D98,Datenquelle!$A$74:$E$80,2,FALSE)*C98),"")</f>
        <v/>
      </c>
      <c r="K98" s="155" t="str">
        <f>IF(D98&lt;&gt;"",(VLOOKUP(D98,Datenquelle!$A$74:$E$80,3,FALSE)*C98),"")</f>
        <v/>
      </c>
      <c r="L98" s="154" t="str">
        <f>IF(D98&lt;&gt;"",IF('1) Dateneingabe'!$D$3="ambulanter Pflegedienst",(VLOOKUP(D98,Datenquelle!$A$74:$E$80,4,FALSE)*C98),"./."),"")</f>
        <v/>
      </c>
      <c r="M98" s="156" t="str">
        <f t="shared" si="8"/>
        <v/>
      </c>
      <c r="N98" s="155" t="str">
        <f>IF(H98&lt;&gt;"",(VLOOKUP(D98,Datenquelle!$A$74:$E$80,5,FALSE)*H98),"")</f>
        <v/>
      </c>
      <c r="O98" s="156" t="str">
        <f t="shared" si="9"/>
        <v/>
      </c>
      <c r="P98" s="155" t="str">
        <f>IF(H98&lt;&gt;"",((H98*3/13)/'1) Dateneingabe'!C104),"")</f>
        <v/>
      </c>
      <c r="Q98" s="156" t="str">
        <f>IF(O98&lt;&gt;"",(((O98/12)*3/13)/'1) Dateneingabe'!C104),"")</f>
        <v/>
      </c>
      <c r="R98" s="157" t="str">
        <f t="shared" si="5"/>
        <v/>
      </c>
    </row>
    <row r="99" spans="1:18" x14ac:dyDescent="0.35">
      <c r="A99" s="141">
        <v>95</v>
      </c>
      <c r="B99" s="151" t="str">
        <f>IF('1) Dateneingabe'!B105&lt;&gt;"",'1) Dateneingabe'!B105,"")</f>
        <v/>
      </c>
      <c r="C99" s="152" t="str">
        <f>IF('1) Dateneingabe'!C105&lt;&gt;"",('1) Dateneingabe'!C105/Datenquelle!$B$36),"")</f>
        <v/>
      </c>
      <c r="D99" s="153" t="str">
        <f>IF('1) Dateneingabe'!D105&lt;&gt;"",VLOOKUP('1) Dateneingabe'!D105,Datenquelle!$A$1:$C$9,2,FALSE),"")</f>
        <v/>
      </c>
      <c r="E99" s="220" t="str">
        <f>IF('1) Dateneingabe'!D105&lt;&gt;"",VLOOKUP('1) Dateneingabe'!D105,Datenquelle!$A$1:$G$9,5,FALSE),"")</f>
        <v/>
      </c>
      <c r="F99" s="220" t="str">
        <f>IF('1) Dateneingabe'!L105&lt;&gt;"",'1) Dateneingabe'!L105,"")</f>
        <v/>
      </c>
      <c r="G99" s="153" t="str">
        <f>IF('1) Dateneingabe'!E105&lt;&gt;"",VLOOKUP('1) Dateneingabe'!E105,Datenquelle!$A$13:$P$33,E99,FALSE),"")</f>
        <v/>
      </c>
      <c r="H99" s="154" t="str">
        <f>IF(D99&lt;&gt;"",(C99*VLOOKUP(D99,Datenquelle!$A$83:$G$89,(G99+1),FALSE)),"")</f>
        <v/>
      </c>
      <c r="I99" s="155" t="str">
        <f>IF(B99&lt;&gt;"",VLOOKUP('1) Dateneingabe'!G105,Datenquelle!$A$39:$D$40,2,FALSE),"")</f>
        <v/>
      </c>
      <c r="J99" s="155" t="str">
        <f>IF(D99&lt;&gt;"",(VLOOKUP(D99,Datenquelle!$A$74:$E$80,2,FALSE)*C99),"")</f>
        <v/>
      </c>
      <c r="K99" s="155" t="str">
        <f>IF(D99&lt;&gt;"",(VLOOKUP(D99,Datenquelle!$A$74:$E$80,3,FALSE)*C99),"")</f>
        <v/>
      </c>
      <c r="L99" s="154" t="str">
        <f>IF(D99&lt;&gt;"",IF('1) Dateneingabe'!$D$3="ambulanter Pflegedienst",(VLOOKUP(D99,Datenquelle!$A$74:$E$80,4,FALSE)*C99),"./."),"")</f>
        <v/>
      </c>
      <c r="M99" s="156" t="str">
        <f t="shared" si="8"/>
        <v/>
      </c>
      <c r="N99" s="155" t="str">
        <f>IF(H99&lt;&gt;"",(VLOOKUP(D99,Datenquelle!$A$74:$E$80,5,FALSE)*H99),"")</f>
        <v/>
      </c>
      <c r="O99" s="156" t="str">
        <f t="shared" si="9"/>
        <v/>
      </c>
      <c r="P99" s="155" t="str">
        <f>IF(H99&lt;&gt;"",((H99*3/13)/'1) Dateneingabe'!C105),"")</f>
        <v/>
      </c>
      <c r="Q99" s="156" t="str">
        <f>IF(O99&lt;&gt;"",(((O99/12)*3/13)/'1) Dateneingabe'!C105),"")</f>
        <v/>
      </c>
      <c r="R99" s="157" t="str">
        <f t="shared" si="5"/>
        <v/>
      </c>
    </row>
    <row r="100" spans="1:18" x14ac:dyDescent="0.35">
      <c r="A100" s="141">
        <v>96</v>
      </c>
      <c r="B100" s="151" t="str">
        <f>IF('1) Dateneingabe'!B106&lt;&gt;"",'1) Dateneingabe'!B106,"")</f>
        <v/>
      </c>
      <c r="C100" s="152" t="str">
        <f>IF('1) Dateneingabe'!C106&lt;&gt;"",('1) Dateneingabe'!C106/Datenquelle!$B$36),"")</f>
        <v/>
      </c>
      <c r="D100" s="153" t="str">
        <f>IF('1) Dateneingabe'!D106&lt;&gt;"",VLOOKUP('1) Dateneingabe'!D106,Datenquelle!$A$1:$C$9,2,FALSE),"")</f>
        <v/>
      </c>
      <c r="E100" s="220" t="str">
        <f>IF('1) Dateneingabe'!D106&lt;&gt;"",VLOOKUP('1) Dateneingabe'!D106,Datenquelle!$A$1:$G$9,5,FALSE),"")</f>
        <v/>
      </c>
      <c r="F100" s="220" t="str">
        <f>IF('1) Dateneingabe'!L106&lt;&gt;"",'1) Dateneingabe'!L106,"")</f>
        <v/>
      </c>
      <c r="G100" s="153" t="str">
        <f>IF('1) Dateneingabe'!E106&lt;&gt;"",VLOOKUP('1) Dateneingabe'!E106,Datenquelle!$A$13:$P$33,E100,FALSE),"")</f>
        <v/>
      </c>
      <c r="H100" s="154" t="str">
        <f>IF(D100&lt;&gt;"",(C100*VLOOKUP(D100,Datenquelle!$A$83:$G$89,(G100+1),FALSE)),"")</f>
        <v/>
      </c>
      <c r="I100" s="155" t="str">
        <f>IF(B100&lt;&gt;"",VLOOKUP('1) Dateneingabe'!G106,Datenquelle!$A$39:$D$40,2,FALSE),"")</f>
        <v/>
      </c>
      <c r="J100" s="155" t="str">
        <f>IF(D100&lt;&gt;"",(VLOOKUP(D100,Datenquelle!$A$74:$E$80,2,FALSE)*C100),"")</f>
        <v/>
      </c>
      <c r="K100" s="155" t="str">
        <f>IF(D100&lt;&gt;"",(VLOOKUP(D100,Datenquelle!$A$74:$E$80,3,FALSE)*C100),"")</f>
        <v/>
      </c>
      <c r="L100" s="154" t="str">
        <f>IF(D100&lt;&gt;"",IF('1) Dateneingabe'!$D$3="ambulanter Pflegedienst",(VLOOKUP(D100,Datenquelle!$A$74:$E$80,4,FALSE)*C100),"./."),"")</f>
        <v/>
      </c>
      <c r="M100" s="156" t="str">
        <f t="shared" si="8"/>
        <v/>
      </c>
      <c r="N100" s="155" t="str">
        <f>IF(H100&lt;&gt;"",(VLOOKUP(D100,Datenquelle!$A$74:$E$80,5,FALSE)*H100),"")</f>
        <v/>
      </c>
      <c r="O100" s="156" t="str">
        <f t="shared" si="9"/>
        <v/>
      </c>
      <c r="P100" s="155" t="str">
        <f>IF(H100&lt;&gt;"",((H100*3/13)/'1) Dateneingabe'!C106),"")</f>
        <v/>
      </c>
      <c r="Q100" s="156" t="str">
        <f>IF(O100&lt;&gt;"",(((O100/12)*3/13)/'1) Dateneingabe'!C106),"")</f>
        <v/>
      </c>
      <c r="R100" s="157" t="str">
        <f t="shared" si="5"/>
        <v/>
      </c>
    </row>
    <row r="101" spans="1:18" x14ac:dyDescent="0.35">
      <c r="A101" s="141">
        <v>97</v>
      </c>
      <c r="B101" s="151" t="str">
        <f>IF('1) Dateneingabe'!B107&lt;&gt;"",'1) Dateneingabe'!B107,"")</f>
        <v/>
      </c>
      <c r="C101" s="152" t="str">
        <f>IF('1) Dateneingabe'!C107&lt;&gt;"",('1) Dateneingabe'!C107/Datenquelle!$B$36),"")</f>
        <v/>
      </c>
      <c r="D101" s="153" t="str">
        <f>IF('1) Dateneingabe'!D107&lt;&gt;"",VLOOKUP('1) Dateneingabe'!D107,Datenquelle!$A$1:$C$9,2,FALSE),"")</f>
        <v/>
      </c>
      <c r="E101" s="220" t="str">
        <f>IF('1) Dateneingabe'!D107&lt;&gt;"",VLOOKUP('1) Dateneingabe'!D107,Datenquelle!$A$1:$G$9,5,FALSE),"")</f>
        <v/>
      </c>
      <c r="F101" s="220" t="str">
        <f>IF('1) Dateneingabe'!L107&lt;&gt;"",'1) Dateneingabe'!L107,"")</f>
        <v/>
      </c>
      <c r="G101" s="153" t="str">
        <f>IF('1) Dateneingabe'!E107&lt;&gt;"",VLOOKUP('1) Dateneingabe'!E107,Datenquelle!$A$13:$P$33,E101,FALSE),"")</f>
        <v/>
      </c>
      <c r="H101" s="154" t="str">
        <f>IF(D101&lt;&gt;"",(C101*VLOOKUP(D101,Datenquelle!$A$83:$G$89,(G101+1),FALSE)),"")</f>
        <v/>
      </c>
      <c r="I101" s="155" t="str">
        <f>IF(B101&lt;&gt;"",VLOOKUP('1) Dateneingabe'!G107,Datenquelle!$A$39:$D$40,2,FALSE),"")</f>
        <v/>
      </c>
      <c r="J101" s="155" t="str">
        <f>IF(D101&lt;&gt;"",(VLOOKUP(D101,Datenquelle!$A$74:$E$80,2,FALSE)*C101),"")</f>
        <v/>
      </c>
      <c r="K101" s="155" t="str">
        <f>IF(D101&lt;&gt;"",(VLOOKUP(D101,Datenquelle!$A$74:$E$80,3,FALSE)*C101),"")</f>
        <v/>
      </c>
      <c r="L101" s="154" t="str">
        <f>IF(D101&lt;&gt;"",IF('1) Dateneingabe'!$D$3="ambulanter Pflegedienst",(VLOOKUP(D101,Datenquelle!$A$74:$E$80,4,FALSE)*C101),"./."),"")</f>
        <v/>
      </c>
      <c r="M101" s="156" t="str">
        <f t="shared" si="8"/>
        <v/>
      </c>
      <c r="N101" s="155" t="str">
        <f>IF(H101&lt;&gt;"",(VLOOKUP(D101,Datenquelle!$A$74:$E$80,5,FALSE)*H101),"")</f>
        <v/>
      </c>
      <c r="O101" s="156" t="str">
        <f t="shared" si="9"/>
        <v/>
      </c>
      <c r="P101" s="155" t="str">
        <f>IF(H101&lt;&gt;"",((H101*3/13)/'1) Dateneingabe'!C107),"")</f>
        <v/>
      </c>
      <c r="Q101" s="156" t="str">
        <f>IF(O101&lt;&gt;"",(((O101/12)*3/13)/'1) Dateneingabe'!C107),"")</f>
        <v/>
      </c>
      <c r="R101" s="157" t="str">
        <f t="shared" si="5"/>
        <v/>
      </c>
    </row>
    <row r="102" spans="1:18" x14ac:dyDescent="0.35">
      <c r="A102" s="141">
        <v>98</v>
      </c>
      <c r="B102" s="151" t="str">
        <f>IF('1) Dateneingabe'!B108&lt;&gt;"",'1) Dateneingabe'!B108,"")</f>
        <v/>
      </c>
      <c r="C102" s="152" t="str">
        <f>IF('1) Dateneingabe'!C108&lt;&gt;"",('1) Dateneingabe'!C108/Datenquelle!$B$36),"")</f>
        <v/>
      </c>
      <c r="D102" s="153" t="str">
        <f>IF('1) Dateneingabe'!D108&lt;&gt;"",VLOOKUP('1) Dateneingabe'!D108,Datenquelle!$A$1:$C$9,2,FALSE),"")</f>
        <v/>
      </c>
      <c r="E102" s="220" t="str">
        <f>IF('1) Dateneingabe'!D108&lt;&gt;"",VLOOKUP('1) Dateneingabe'!D108,Datenquelle!$A$1:$G$9,5,FALSE),"")</f>
        <v/>
      </c>
      <c r="F102" s="220" t="str">
        <f>IF('1) Dateneingabe'!L108&lt;&gt;"",'1) Dateneingabe'!L108,"")</f>
        <v/>
      </c>
      <c r="G102" s="153" t="str">
        <f>IF('1) Dateneingabe'!E108&lt;&gt;"",VLOOKUP('1) Dateneingabe'!E108,Datenquelle!$A$13:$P$33,E102,FALSE),"")</f>
        <v/>
      </c>
      <c r="H102" s="154" t="str">
        <f>IF(D102&lt;&gt;"",(C102*VLOOKUP(D102,Datenquelle!$A$83:$G$89,(G102+1),FALSE)),"")</f>
        <v/>
      </c>
      <c r="I102" s="155" t="str">
        <f>IF(B102&lt;&gt;"",VLOOKUP('1) Dateneingabe'!G108,Datenquelle!$A$39:$D$40,2,FALSE),"")</f>
        <v/>
      </c>
      <c r="J102" s="155" t="str">
        <f>IF(D102&lt;&gt;"",(VLOOKUP(D102,Datenquelle!$A$74:$E$80,2,FALSE)*C102),"")</f>
        <v/>
      </c>
      <c r="K102" s="155" t="str">
        <f>IF(D102&lt;&gt;"",(VLOOKUP(D102,Datenquelle!$A$74:$E$80,3,FALSE)*C102),"")</f>
        <v/>
      </c>
      <c r="L102" s="154" t="str">
        <f>IF(D102&lt;&gt;"",IF('1) Dateneingabe'!$D$3="ambulanter Pflegedienst",(VLOOKUP(D102,Datenquelle!$A$74:$E$80,4,FALSE)*C102),"./."),"")</f>
        <v/>
      </c>
      <c r="M102" s="156" t="str">
        <f t="shared" si="8"/>
        <v/>
      </c>
      <c r="N102" s="155" t="str">
        <f>IF(H102&lt;&gt;"",(VLOOKUP(D102,Datenquelle!$A$74:$E$80,5,FALSE)*H102),"")</f>
        <v/>
      </c>
      <c r="O102" s="156" t="str">
        <f t="shared" si="9"/>
        <v/>
      </c>
      <c r="P102" s="155" t="str">
        <f>IF(H102&lt;&gt;"",((H102*3/13)/'1) Dateneingabe'!C108),"")</f>
        <v/>
      </c>
      <c r="Q102" s="156" t="str">
        <f>IF(O102&lt;&gt;"",(((O102/12)*3/13)/'1) Dateneingabe'!C108),"")</f>
        <v/>
      </c>
      <c r="R102" s="157" t="str">
        <f t="shared" si="5"/>
        <v/>
      </c>
    </row>
    <row r="103" spans="1:18" x14ac:dyDescent="0.35">
      <c r="A103" s="141">
        <v>99</v>
      </c>
      <c r="B103" s="151" t="str">
        <f>IF('1) Dateneingabe'!B109&lt;&gt;"",'1) Dateneingabe'!B109,"")</f>
        <v/>
      </c>
      <c r="C103" s="152" t="str">
        <f>IF('1) Dateneingabe'!C109&lt;&gt;"",('1) Dateneingabe'!C109/Datenquelle!$B$36),"")</f>
        <v/>
      </c>
      <c r="D103" s="153" t="str">
        <f>IF('1) Dateneingabe'!D109&lt;&gt;"",VLOOKUP('1) Dateneingabe'!D109,Datenquelle!$A$1:$C$9,2,FALSE),"")</f>
        <v/>
      </c>
      <c r="E103" s="220" t="str">
        <f>IF('1) Dateneingabe'!D109&lt;&gt;"",VLOOKUP('1) Dateneingabe'!D109,Datenquelle!$A$1:$G$9,5,FALSE),"")</f>
        <v/>
      </c>
      <c r="F103" s="220" t="str">
        <f>IF('1) Dateneingabe'!L109&lt;&gt;"",'1) Dateneingabe'!L109,"")</f>
        <v/>
      </c>
      <c r="G103" s="153" t="str">
        <f>IF('1) Dateneingabe'!E109&lt;&gt;"",VLOOKUP('1) Dateneingabe'!E109,Datenquelle!$A$13:$P$33,E103,FALSE),"")</f>
        <v/>
      </c>
      <c r="H103" s="154" t="str">
        <f>IF(D103&lt;&gt;"",(C103*VLOOKUP(D103,Datenquelle!$A$83:$G$89,(G103+1),FALSE)),"")</f>
        <v/>
      </c>
      <c r="I103" s="155" t="str">
        <f>IF(B103&lt;&gt;"",VLOOKUP('1) Dateneingabe'!G109,Datenquelle!$A$39:$D$40,2,FALSE),"")</f>
        <v/>
      </c>
      <c r="J103" s="155" t="str">
        <f>IF(D103&lt;&gt;"",(VLOOKUP(D103,Datenquelle!$A$74:$E$80,2,FALSE)*C103),"")</f>
        <v/>
      </c>
      <c r="K103" s="155" t="str">
        <f>IF(D103&lt;&gt;"",(VLOOKUP(D103,Datenquelle!$A$74:$E$80,3,FALSE)*C103),"")</f>
        <v/>
      </c>
      <c r="L103" s="154" t="str">
        <f>IF(D103&lt;&gt;"",IF('1) Dateneingabe'!$D$3="ambulanter Pflegedienst",(VLOOKUP(D103,Datenquelle!$A$74:$E$80,4,FALSE)*C103),"./."),"")</f>
        <v/>
      </c>
      <c r="M103" s="156" t="str">
        <f t="shared" si="8"/>
        <v/>
      </c>
      <c r="N103" s="155" t="str">
        <f>IF(H103&lt;&gt;"",(VLOOKUP(D103,Datenquelle!$A$74:$E$80,5,FALSE)*H103),"")</f>
        <v/>
      </c>
      <c r="O103" s="156" t="str">
        <f t="shared" si="9"/>
        <v/>
      </c>
      <c r="P103" s="155" t="str">
        <f>IF(H103&lt;&gt;"",((H103*3/13)/'1) Dateneingabe'!C109),"")</f>
        <v/>
      </c>
      <c r="Q103" s="156" t="str">
        <f>IF(O103&lt;&gt;"",(((O103/12)*3/13)/'1) Dateneingabe'!C109),"")</f>
        <v/>
      </c>
      <c r="R103" s="157" t="str">
        <f t="shared" si="5"/>
        <v/>
      </c>
    </row>
    <row r="104" spans="1:18" s="41" customFormat="1" ht="17.149999999999999" customHeight="1" x14ac:dyDescent="0.3">
      <c r="A104" s="158"/>
      <c r="B104" s="293" t="s">
        <v>132</v>
      </c>
      <c r="C104" s="293"/>
      <c r="D104" s="293"/>
      <c r="E104" s="293"/>
      <c r="F104" s="293"/>
      <c r="G104" s="293"/>
      <c r="H104" s="293"/>
      <c r="I104" s="158"/>
      <c r="J104" s="158"/>
      <c r="K104" s="158"/>
      <c r="L104" s="158"/>
      <c r="M104" s="158"/>
      <c r="N104" s="159" t="s">
        <v>115</v>
      </c>
      <c r="O104" s="156">
        <f>SUM(O5:O103)</f>
        <v>161587.1906</v>
      </c>
      <c r="P104" s="158"/>
      <c r="Q104" s="158"/>
      <c r="R104" s="160"/>
    </row>
    <row r="105" spans="1:18" s="41" customFormat="1" ht="17.149999999999999" customHeight="1" x14ac:dyDescent="0.3">
      <c r="A105" s="158"/>
      <c r="B105" s="289" t="s">
        <v>152</v>
      </c>
      <c r="C105" s="289"/>
      <c r="D105" s="289"/>
      <c r="E105" s="289"/>
      <c r="F105" s="289"/>
      <c r="G105" s="289"/>
      <c r="H105" s="289"/>
      <c r="I105" s="158"/>
      <c r="J105" s="158"/>
      <c r="K105" s="158"/>
      <c r="L105" s="158"/>
      <c r="M105" s="158"/>
      <c r="N105" s="158"/>
      <c r="O105" s="161"/>
      <c r="P105" s="158"/>
      <c r="Q105" s="158"/>
      <c r="R105" s="160"/>
    </row>
    <row r="106" spans="1:18" s="41" customFormat="1" ht="17.149999999999999" customHeight="1" x14ac:dyDescent="0.25">
      <c r="A106" s="162"/>
      <c r="B106" s="278" t="s">
        <v>105</v>
      </c>
      <c r="C106" s="278"/>
      <c r="D106" s="278"/>
      <c r="E106" s="278"/>
      <c r="F106" s="278"/>
      <c r="G106" s="278"/>
      <c r="H106" s="155">
        <f>IF($O$104&lt;&gt;0,IF(((COUNTIF($F$5:$F$103,B106))&gt;0),(SUMIF($F$5:$F$103,B106,$R$5:$R$103))/(SUMIF($F$5:$F$103,B106,$C$5:$C$103)),""),"")</f>
        <v>16.48758067061144</v>
      </c>
      <c r="I106" s="219"/>
      <c r="J106" s="158"/>
      <c r="K106" s="158"/>
      <c r="L106" s="158"/>
      <c r="M106" s="158"/>
      <c r="N106" s="158"/>
      <c r="O106" s="158"/>
      <c r="P106" s="158"/>
      <c r="Q106" s="158"/>
      <c r="R106" s="158"/>
    </row>
    <row r="107" spans="1:18" s="41" customFormat="1" ht="17.149999999999999" customHeight="1" x14ac:dyDescent="0.25">
      <c r="A107" s="162"/>
      <c r="B107" s="278" t="s">
        <v>106</v>
      </c>
      <c r="C107" s="278"/>
      <c r="D107" s="278"/>
      <c r="E107" s="278"/>
      <c r="F107" s="278"/>
      <c r="G107" s="278"/>
      <c r="H107" s="155" t="str">
        <f t="shared" ref="H107:H108" si="10">IF($O$104&lt;&gt;0,IF(((COUNTIF($F$5:$F$103,B107))&gt;0),(SUMIF($F$5:$F$103,B107,$R$5:$R$103))/(SUMIF($F$5:$F$103,B107,$C$5:$C$103)),""),"")</f>
        <v/>
      </c>
      <c r="I107" s="219"/>
      <c r="J107" s="158"/>
      <c r="K107" s="158"/>
      <c r="L107" s="158"/>
      <c r="M107" s="158"/>
      <c r="N107" s="158"/>
      <c r="O107" s="158"/>
      <c r="P107" s="158"/>
      <c r="Q107" s="158"/>
      <c r="R107" s="158"/>
    </row>
    <row r="108" spans="1:18" s="41" customFormat="1" ht="17.149999999999999" customHeight="1" x14ac:dyDescent="0.25">
      <c r="A108" s="162"/>
      <c r="B108" s="278" t="s">
        <v>107</v>
      </c>
      <c r="C108" s="278"/>
      <c r="D108" s="278"/>
      <c r="E108" s="278"/>
      <c r="F108" s="278"/>
      <c r="G108" s="278"/>
      <c r="H108" s="155">
        <f t="shared" si="10"/>
        <v>21.063507067718604</v>
      </c>
      <c r="I108" s="219"/>
      <c r="J108" s="158"/>
      <c r="K108" s="158"/>
      <c r="L108" s="158"/>
      <c r="M108" s="158"/>
      <c r="N108" s="158"/>
      <c r="O108" s="158"/>
      <c r="P108" s="158"/>
      <c r="Q108" s="158"/>
      <c r="R108" s="158"/>
    </row>
    <row r="109" spans="1:18" s="41" customFormat="1" ht="17.149999999999999" customHeight="1" x14ac:dyDescent="0.25"/>
    <row r="110" spans="1:18" ht="17.149999999999999" customHeight="1" x14ac:dyDescent="0.35"/>
  </sheetData>
  <sheetProtection algorithmName="SHA-512" hashValue="lTLQgtCBZWn0GTPmqbpz8OhUqWyypGsRJvWjeB+bJdK+7cL1MHKaxKMnyzTwePb0nDykIXeHtGXHnIRApMEhGQ==" saltValue="kx5iN3yzHE9xlPCp4inNwA==" spinCount="100000" sheet="1" objects="1" scenarios="1"/>
  <mergeCells count="16">
    <mergeCell ref="B106:G106"/>
    <mergeCell ref="B107:G107"/>
    <mergeCell ref="B108:G108"/>
    <mergeCell ref="A1:Q1"/>
    <mergeCell ref="A3:A4"/>
    <mergeCell ref="B3:B4"/>
    <mergeCell ref="C3:C4"/>
    <mergeCell ref="D3:D4"/>
    <mergeCell ref="E3:E4"/>
    <mergeCell ref="F3:F4"/>
    <mergeCell ref="G3:G4"/>
    <mergeCell ref="H3:M3"/>
    <mergeCell ref="O3:Q3"/>
    <mergeCell ref="B105:H105"/>
    <mergeCell ref="A2:Q2"/>
    <mergeCell ref="B104:H104"/>
  </mergeCells>
  <pageMargins left="0.7" right="0.7" top="0.78740157499999996" bottom="0.78740157499999996" header="0.3" footer="0.3"/>
  <pageSetup paperSize="9" scale="50" fitToHeight="2" orientation="portrait" r:id="rId1"/>
  <headerFooter>
    <oddFooter>&amp;C&amp;"Arial,Standard"&amp;10&amp;K000000&amp;A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BDA5-57C1-CA40-AD80-6A9F793DCE7A}">
  <sheetPr>
    <tabColor theme="4" tint="0.79998168889431442"/>
    <pageSetUpPr fitToPage="1"/>
  </sheetPr>
  <dimension ref="A1:Q108"/>
  <sheetViews>
    <sheetView showGridLines="0" showRowColHeaders="0" tabSelected="1" zoomScaleNormal="100" workbookViewId="0">
      <selection sqref="A1:P1"/>
    </sheetView>
  </sheetViews>
  <sheetFormatPr baseColWidth="10" defaultColWidth="10.83203125" defaultRowHeight="15.5" x14ac:dyDescent="0.35"/>
  <cols>
    <col min="1" max="1" width="3.5" style="40" bestFit="1" customWidth="1"/>
    <col min="2" max="2" width="10.83203125" style="40"/>
    <col min="3" max="3" width="11.58203125" style="40" customWidth="1"/>
    <col min="4" max="4" width="10.83203125" style="40"/>
    <col min="5" max="5" width="10.83203125" style="40" hidden="1" customWidth="1"/>
    <col min="6" max="6" width="35.08203125" style="40" hidden="1" customWidth="1"/>
    <col min="7" max="9" width="10.83203125" style="40"/>
    <col min="10" max="10" width="12.08203125" style="40" customWidth="1"/>
    <col min="11" max="13" width="10.83203125" style="40"/>
    <col min="14" max="14" width="13.08203125" style="40" customWidth="1"/>
    <col min="15" max="16" width="11.25" style="40" customWidth="1"/>
    <col min="17" max="17" width="0" style="41" hidden="1" customWidth="1"/>
    <col min="18" max="16384" width="10.83203125" style="40"/>
  </cols>
  <sheetData>
    <row r="1" spans="1:17" ht="16" customHeight="1" x14ac:dyDescent="0.35">
      <c r="A1" s="298" t="s">
        <v>160</v>
      </c>
      <c r="B1" s="298"/>
      <c r="C1" s="298"/>
      <c r="D1" s="298"/>
      <c r="E1" s="298"/>
      <c r="F1" s="298"/>
      <c r="G1" s="298"/>
      <c r="H1" s="298"/>
      <c r="I1" s="298"/>
      <c r="J1" s="298"/>
      <c r="K1" s="298"/>
      <c r="L1" s="298"/>
      <c r="M1" s="298"/>
      <c r="N1" s="298"/>
      <c r="O1" s="298"/>
      <c r="P1" s="298"/>
      <c r="Q1" s="163"/>
    </row>
    <row r="2" spans="1:17" ht="16" customHeight="1" x14ac:dyDescent="0.35">
      <c r="A2" s="295" t="str">
        <f>CONCATENATE("Gültigkeit der Tariftabelle: ",Datenquelle!C42)</f>
        <v>Gültigkeit der Tariftabelle: 01.04.-31.12.2022</v>
      </c>
      <c r="B2" s="296"/>
      <c r="C2" s="296"/>
      <c r="D2" s="296"/>
      <c r="E2" s="296"/>
      <c r="F2" s="296"/>
      <c r="G2" s="296"/>
      <c r="H2" s="296"/>
      <c r="I2" s="296"/>
      <c r="J2" s="296"/>
      <c r="K2" s="296"/>
      <c r="L2" s="296"/>
      <c r="M2" s="296"/>
      <c r="N2" s="296"/>
      <c r="O2" s="296"/>
      <c r="P2" s="297"/>
      <c r="Q2" s="164"/>
    </row>
    <row r="3" spans="1:17" x14ac:dyDescent="0.35">
      <c r="A3" s="282" t="s">
        <v>0</v>
      </c>
      <c r="B3" s="283" t="s">
        <v>1</v>
      </c>
      <c r="C3" s="283" t="s">
        <v>96</v>
      </c>
      <c r="D3" s="283" t="s">
        <v>55</v>
      </c>
      <c r="E3" s="299" t="s">
        <v>61</v>
      </c>
      <c r="F3" s="299" t="s">
        <v>66</v>
      </c>
      <c r="G3" s="283" t="s">
        <v>135</v>
      </c>
      <c r="H3" s="283" t="s">
        <v>2</v>
      </c>
      <c r="I3" s="283"/>
      <c r="J3" s="283"/>
      <c r="K3" s="283"/>
      <c r="L3" s="283"/>
      <c r="M3" s="140" t="s">
        <v>3</v>
      </c>
      <c r="N3" s="283" t="s">
        <v>4</v>
      </c>
      <c r="O3" s="283"/>
      <c r="P3" s="283"/>
      <c r="Q3" s="165"/>
    </row>
    <row r="4" spans="1:17" ht="52" x14ac:dyDescent="0.35">
      <c r="A4" s="282"/>
      <c r="B4" s="283"/>
      <c r="C4" s="283"/>
      <c r="D4" s="283"/>
      <c r="E4" s="299"/>
      <c r="F4" s="299"/>
      <c r="G4" s="283"/>
      <c r="H4" s="140" t="s">
        <v>110</v>
      </c>
      <c r="I4" s="140" t="s">
        <v>72</v>
      </c>
      <c r="J4" s="140" t="s">
        <v>109</v>
      </c>
      <c r="K4" s="140" t="s">
        <v>108</v>
      </c>
      <c r="L4" s="140" t="s">
        <v>19</v>
      </c>
      <c r="M4" s="140" t="s">
        <v>112</v>
      </c>
      <c r="N4" s="140" t="s">
        <v>71</v>
      </c>
      <c r="O4" s="213" t="s">
        <v>146</v>
      </c>
      <c r="P4" s="213" t="s">
        <v>153</v>
      </c>
      <c r="Q4" s="150" t="s">
        <v>114</v>
      </c>
    </row>
    <row r="5" spans="1:17" x14ac:dyDescent="0.35">
      <c r="A5" s="141">
        <v>1</v>
      </c>
      <c r="B5" s="166" t="str">
        <f>IF('1) Dateneingabe'!B11&lt;&gt;"",'1) Dateneingabe'!B11,"")</f>
        <v/>
      </c>
      <c r="C5" s="167">
        <f>IF('1) Dateneingabe'!C11&lt;&gt;"",('1) Dateneingabe'!C11/Datenquelle!$C$36),"")</f>
        <v>1</v>
      </c>
      <c r="D5" s="168" t="str">
        <f>IF('1) Dateneingabe'!D11&lt;&gt;"",VLOOKUP('1) Dateneingabe'!D11,Datenquelle!$A$1:$C$9,3,FALSE),"")</f>
        <v>P5</v>
      </c>
      <c r="E5" s="169">
        <f>IF('1) Dateneingabe'!D11&lt;&gt;"",VLOOKUP('1) Dateneingabe'!D11,Datenquelle!$A$1:$G$9,6,FALSE),"")</f>
        <v>12</v>
      </c>
      <c r="F5" s="169" t="str">
        <f>IF('1) Dateneingabe'!L11&lt;&gt;"",'1) Dateneingabe'!L11,"")</f>
        <v>a) Pflegehilfskraft (ohne Ausbildung)</v>
      </c>
      <c r="G5" s="169">
        <f>IF('1) Dateneingabe'!E11&lt;&gt;"",VLOOKUP('1) Dateneingabe'!E11,Datenquelle!$A$13:$P$33,E5,FALSE),"")</f>
        <v>2</v>
      </c>
      <c r="H5" s="170">
        <f>IF(D5&lt;&gt;"",(C5*VLOOKUP(D5,Datenquelle!$A$64:$G$71,(G5+1),FALSE)),"")</f>
        <v>2596.81</v>
      </c>
      <c r="I5" s="171" t="str">
        <f>IF(B5&lt;&gt;"",VLOOKUP('1) Dateneingabe'!G11,Datenquelle!$A$39:$D$40,3,FALSE),"")</f>
        <v/>
      </c>
      <c r="J5" s="171">
        <f>IF(D5&lt;&gt;"",(VLOOKUP(D5,Datenquelle!$A$54:$D$61,2,FALSE)*C5),"")</f>
        <v>120</v>
      </c>
      <c r="K5" s="171">
        <f>IF(D5&lt;&gt;"",(VLOOKUP(D5,Datenquelle!$A$54:$D$61,3,FALSE)*C5),"")</f>
        <v>25</v>
      </c>
      <c r="L5" s="172">
        <f>IF(H5&lt;&gt;"",SUM(H5:K5),"")</f>
        <v>2741.81</v>
      </c>
      <c r="M5" s="171">
        <f>IF(H5&lt;&gt;"",(VLOOKUP(D5,Datenquelle!$A$54:$D$61,4,FALSE)*H5),"")</f>
        <v>2194.5641309999996</v>
      </c>
      <c r="N5" s="172">
        <f>IF(L5&lt;&gt;"",(L5*12)+M5,"")</f>
        <v>35096.284131</v>
      </c>
      <c r="O5" s="171">
        <f>IF(H5&lt;&gt;"",((H5*3/13)/'1) Dateneingabe'!C11),"")</f>
        <v>15.365739644970416</v>
      </c>
      <c r="P5" s="172">
        <f>IF(N5&lt;&gt;"",(((N5/12)*3/13)/'1) Dateneingabe'!C11),"")</f>
        <v>17.305860025147929</v>
      </c>
      <c r="Q5" s="173">
        <f>IF(P5&lt;&gt;"",P5*C5,"")</f>
        <v>17.305860025147929</v>
      </c>
    </row>
    <row r="6" spans="1:17" x14ac:dyDescent="0.35">
      <c r="A6" s="141">
        <v>2</v>
      </c>
      <c r="B6" s="166" t="str">
        <f>IF('1) Dateneingabe'!B12&lt;&gt;"",'1) Dateneingabe'!B12,"")</f>
        <v/>
      </c>
      <c r="C6" s="167">
        <f>IF('1) Dateneingabe'!C12&lt;&gt;"",('1) Dateneingabe'!C12/Datenquelle!$C$36),"")</f>
        <v>1</v>
      </c>
      <c r="D6" s="168" t="str">
        <f>IF('1) Dateneingabe'!D12&lt;&gt;"",VLOOKUP('1) Dateneingabe'!D12,Datenquelle!$A$1:$C$9,3,FALSE),"")</f>
        <v>P7</v>
      </c>
      <c r="E6" s="169">
        <f>IF('1) Dateneingabe'!D12&lt;&gt;"",VLOOKUP('1) Dateneingabe'!D12,Datenquelle!$A$1:$G$9,6,FALSE),"")</f>
        <v>14</v>
      </c>
      <c r="F6" s="169" t="str">
        <f>IF('1) Dateneingabe'!L12&lt;&gt;"",'1) Dateneingabe'!L12,"")</f>
        <v>c) Pflegefachkraft (mit dreijähriger Ausbildung)</v>
      </c>
      <c r="G6" s="169">
        <f>IF('1) Dateneingabe'!E12&lt;&gt;"",VLOOKUP('1) Dateneingabe'!E12,Datenquelle!$A$13:$P$33,E6,FALSE),"")</f>
        <v>2</v>
      </c>
      <c r="H6" s="170">
        <f>IF(D6&lt;&gt;"",(C6*VLOOKUP(D6,Datenquelle!$A$64:$G$71,(G6+1),FALSE)),"")</f>
        <v>2932.41</v>
      </c>
      <c r="I6" s="171" t="str">
        <f>IF(B6&lt;&gt;"",VLOOKUP('1) Dateneingabe'!G12,Datenquelle!$A$39:$D$40,3,FALSE),"")</f>
        <v/>
      </c>
      <c r="J6" s="171">
        <f>IF(D6&lt;&gt;"",(VLOOKUP(D6,Datenquelle!$A$54:$D$61,2,FALSE)*C6),"")</f>
        <v>120</v>
      </c>
      <c r="K6" s="171">
        <f>IF(D6&lt;&gt;"",(VLOOKUP(D6,Datenquelle!$A$54:$D$61,3,FALSE)*C6),"")</f>
        <v>25</v>
      </c>
      <c r="L6" s="172">
        <f t="shared" ref="L6:L54" si="0">IF(H6&lt;&gt;"",SUM(H6:K6),"")</f>
        <v>3077.41</v>
      </c>
      <c r="M6" s="171">
        <f>IF(H6&lt;&gt;"",(VLOOKUP(D6,Datenquelle!$A$54:$D$61,4,FALSE)*H6),"")</f>
        <v>2478.1796909999998</v>
      </c>
      <c r="N6" s="172">
        <f t="shared" ref="N6:N54" si="1">IF(L6&lt;&gt;"",(L6*12)+M6,"")</f>
        <v>39407.099690999996</v>
      </c>
      <c r="O6" s="171">
        <f>IF(H6&lt;&gt;"",((H6*3/13)/'1) Dateneingabe'!C12),"")</f>
        <v>17.35153846153846</v>
      </c>
      <c r="P6" s="172">
        <f>IF(N6&lt;&gt;"",(((N6/12)*3/13)/'1) Dateneingabe'!C12),"")</f>
        <v>19.431508723372779</v>
      </c>
      <c r="Q6" s="173">
        <f t="shared" ref="Q6:Q69" si="2">IF(P6&lt;&gt;"",P6*C6,"")</f>
        <v>19.431508723372779</v>
      </c>
    </row>
    <row r="7" spans="1:17" x14ac:dyDescent="0.35">
      <c r="A7" s="141">
        <v>3</v>
      </c>
      <c r="B7" s="166" t="str">
        <f>IF('1) Dateneingabe'!B13&lt;&gt;"",'1) Dateneingabe'!B13,"")</f>
        <v/>
      </c>
      <c r="C7" s="167">
        <f>IF('1) Dateneingabe'!C13&lt;&gt;"",('1) Dateneingabe'!C13/Datenquelle!$C$36),"")</f>
        <v>1</v>
      </c>
      <c r="D7" s="168" t="str">
        <f>IF('1) Dateneingabe'!D13&lt;&gt;"",VLOOKUP('1) Dateneingabe'!D13,Datenquelle!$A$1:$C$9,3,FALSE),"")</f>
        <v>P8</v>
      </c>
      <c r="E7" s="169">
        <f>IF('1) Dateneingabe'!D13&lt;&gt;"",VLOOKUP('1) Dateneingabe'!D13,Datenquelle!$A$1:$G$9,6,FALSE),"")</f>
        <v>15</v>
      </c>
      <c r="F7" s="169" t="str">
        <f>IF('1) Dateneingabe'!L13&lt;&gt;"",'1) Dateneingabe'!L13,"")</f>
        <v>c) Pflegefachkraft (mit dreijähriger Ausbildung)</v>
      </c>
      <c r="G7" s="169">
        <f>IF('1) Dateneingabe'!E13&lt;&gt;"",VLOOKUP('1) Dateneingabe'!E13,Datenquelle!$A$13:$P$33,E7,FALSE),"")</f>
        <v>2</v>
      </c>
      <c r="H7" s="170">
        <f>IF(D7&lt;&gt;"",(C7*VLOOKUP(D7,Datenquelle!$A$64:$G$71,(G7+1),FALSE)),"")</f>
        <v>3108.44</v>
      </c>
      <c r="I7" s="171" t="str">
        <f>IF(B7&lt;&gt;"",VLOOKUP('1) Dateneingabe'!G13,Datenquelle!$A$39:$D$40,3,FALSE),"")</f>
        <v/>
      </c>
      <c r="J7" s="171">
        <f>IF(D7&lt;&gt;"",(VLOOKUP(D7,Datenquelle!$A$54:$D$61,2,FALSE)*C7),"")</f>
        <v>120</v>
      </c>
      <c r="K7" s="171">
        <f>IF(D7&lt;&gt;"",(VLOOKUP(D7,Datenquelle!$A$54:$D$61,3,FALSE)*C7),"")</f>
        <v>25</v>
      </c>
      <c r="L7" s="172">
        <f t="shared" si="0"/>
        <v>3253.44</v>
      </c>
      <c r="M7" s="171">
        <f>IF(H7&lt;&gt;"",(VLOOKUP(D7,Datenquelle!$A$54:$D$61,4,FALSE)*H7),"")</f>
        <v>2626.9426439999997</v>
      </c>
      <c r="N7" s="172">
        <f t="shared" si="1"/>
        <v>41668.222644000001</v>
      </c>
      <c r="O7" s="171">
        <f>IF(H7&lt;&gt;"",((H7*3/13)/'1) Dateneingabe'!C13),"")</f>
        <v>18.393136094674556</v>
      </c>
      <c r="P7" s="172">
        <f>IF(N7&lt;&gt;"",(((N7/12)*3/13)/'1) Dateneingabe'!C13),"")</f>
        <v>20.546460869822486</v>
      </c>
      <c r="Q7" s="173">
        <f t="shared" si="2"/>
        <v>20.546460869822486</v>
      </c>
    </row>
    <row r="8" spans="1:17" x14ac:dyDescent="0.35">
      <c r="A8" s="141">
        <v>4</v>
      </c>
      <c r="B8" s="166" t="str">
        <f>IF('1) Dateneingabe'!B14&lt;&gt;"",'1) Dateneingabe'!B14,"")</f>
        <v/>
      </c>
      <c r="C8" s="167">
        <f>IF('1) Dateneingabe'!C14&lt;&gt;"",('1) Dateneingabe'!C14/Datenquelle!$C$36),"")</f>
        <v>1</v>
      </c>
      <c r="D8" s="168" t="str">
        <f>IF('1) Dateneingabe'!D14&lt;&gt;"",VLOOKUP('1) Dateneingabe'!D14,Datenquelle!$A$1:$C$9,3,FALSE),"")</f>
        <v>P9</v>
      </c>
      <c r="E8" s="169">
        <f>IF('1) Dateneingabe'!D14&lt;&gt;"",VLOOKUP('1) Dateneingabe'!D14,Datenquelle!$A$1:$G$9,6,FALSE),"")</f>
        <v>16</v>
      </c>
      <c r="F8" s="169" t="str">
        <f>IF('1) Dateneingabe'!L14&lt;&gt;"",'1) Dateneingabe'!L14,"")</f>
        <v>c) Pflegefachkraft (mit dreijähriger Ausbildung)</v>
      </c>
      <c r="G8" s="169">
        <f>IF('1) Dateneingabe'!E14&lt;&gt;"",VLOOKUP('1) Dateneingabe'!E14,Datenquelle!$A$13:$P$33,E8,FALSE),"")</f>
        <v>3</v>
      </c>
      <c r="H8" s="170">
        <f>IF(D8&lt;&gt;"",(C8*VLOOKUP(D8,Datenquelle!$A$64:$G$71,(G8+1),FALSE)),"")</f>
        <v>3545.85</v>
      </c>
      <c r="I8" s="171" t="str">
        <f>IF(B8&lt;&gt;"",VLOOKUP('1) Dateneingabe'!G14,Datenquelle!$A$39:$D$40,3,FALSE),"")</f>
        <v/>
      </c>
      <c r="J8" s="171">
        <f>IF(D8&lt;&gt;"",(VLOOKUP(D8,Datenquelle!$A$54:$D$61,2,FALSE)*C8),"")</f>
        <v>120</v>
      </c>
      <c r="K8" s="171">
        <f>IF(D8&lt;&gt;"",(VLOOKUP(D8,Datenquelle!$A$54:$D$61,3,FALSE)*C8),"")</f>
        <v>25</v>
      </c>
      <c r="L8" s="172">
        <f t="shared" si="0"/>
        <v>3690.85</v>
      </c>
      <c r="M8" s="171">
        <f>IF(H8&lt;&gt;"",(VLOOKUP(D8,Datenquelle!$A$54:$D$61,4,FALSE)*H8),"")</f>
        <v>2492.0233800000001</v>
      </c>
      <c r="N8" s="172">
        <f t="shared" si="1"/>
        <v>46782.223379999996</v>
      </c>
      <c r="O8" s="171">
        <f>IF(H8&lt;&gt;"",((H8*3/13)/'1) Dateneingabe'!C14),"")</f>
        <v>20.981360946745561</v>
      </c>
      <c r="P8" s="172">
        <f>IF(N8&lt;&gt;"",(((N8/12)*3/13)/'1) Dateneingabe'!C14),"")</f>
        <v>23.068157485207099</v>
      </c>
      <c r="Q8" s="173">
        <f t="shared" si="2"/>
        <v>23.068157485207099</v>
      </c>
    </row>
    <row r="9" spans="1:17" x14ac:dyDescent="0.35">
      <c r="A9" s="141">
        <v>5</v>
      </c>
      <c r="B9" s="166" t="str">
        <f>IF('1) Dateneingabe'!B15&lt;&gt;"",'1) Dateneingabe'!B15,"")</f>
        <v/>
      </c>
      <c r="C9" s="167" t="str">
        <f>IF('1) Dateneingabe'!C15&lt;&gt;"",('1) Dateneingabe'!C15/Datenquelle!$C$36),"")</f>
        <v/>
      </c>
      <c r="D9" s="168" t="str">
        <f>IF('1) Dateneingabe'!D15&lt;&gt;"",VLOOKUP('1) Dateneingabe'!D15,Datenquelle!$A$1:$C$9,3,FALSE),"")</f>
        <v/>
      </c>
      <c r="E9" s="169" t="str">
        <f>IF('1) Dateneingabe'!D15&lt;&gt;"",VLOOKUP('1) Dateneingabe'!D15,Datenquelle!$A$1:$G$9,6,FALSE),"")</f>
        <v/>
      </c>
      <c r="F9" s="169" t="str">
        <f>IF('1) Dateneingabe'!L15&lt;&gt;"",'1) Dateneingabe'!L15,"")</f>
        <v/>
      </c>
      <c r="G9" s="169" t="str">
        <f>IF('1) Dateneingabe'!E15&lt;&gt;"",VLOOKUP('1) Dateneingabe'!E15,Datenquelle!$A$13:$P$33,E9,FALSE),"")</f>
        <v/>
      </c>
      <c r="H9" s="170" t="str">
        <f>IF(D9&lt;&gt;"",(C9*VLOOKUP(D9,Datenquelle!$A$64:$G$71,(G9+1),FALSE)),"")</f>
        <v/>
      </c>
      <c r="I9" s="171" t="str">
        <f>IF(B9&lt;&gt;"",VLOOKUP('1) Dateneingabe'!G15,Datenquelle!$A$39:$D$40,3,FALSE),"")</f>
        <v/>
      </c>
      <c r="J9" s="171" t="str">
        <f>IF(D9&lt;&gt;"",(VLOOKUP(D9,Datenquelle!$A$54:$D$61,2,FALSE)*C9),"")</f>
        <v/>
      </c>
      <c r="K9" s="171" t="str">
        <f>IF(D9&lt;&gt;"",(VLOOKUP(D9,Datenquelle!$A$54:$D$61,3,FALSE)*C9),"")</f>
        <v/>
      </c>
      <c r="L9" s="172" t="str">
        <f t="shared" si="0"/>
        <v/>
      </c>
      <c r="M9" s="171" t="str">
        <f>IF(H9&lt;&gt;"",(VLOOKUP(D9,Datenquelle!$A$54:$D$61,4,FALSE)*H9),"")</f>
        <v/>
      </c>
      <c r="N9" s="172" t="str">
        <f t="shared" si="1"/>
        <v/>
      </c>
      <c r="O9" s="171" t="str">
        <f>IF(H9&lt;&gt;"",((H9*3/13)/'1) Dateneingabe'!C15),"")</f>
        <v/>
      </c>
      <c r="P9" s="172" t="str">
        <f>IF(N9&lt;&gt;"",(((N9/12)*3/13)/'1) Dateneingabe'!C15),"")</f>
        <v/>
      </c>
      <c r="Q9" s="173" t="str">
        <f t="shared" si="2"/>
        <v/>
      </c>
    </row>
    <row r="10" spans="1:17" x14ac:dyDescent="0.35">
      <c r="A10" s="141">
        <v>6</v>
      </c>
      <c r="B10" s="166" t="str">
        <f>IF('1) Dateneingabe'!B16&lt;&gt;"",'1) Dateneingabe'!B16,"")</f>
        <v/>
      </c>
      <c r="C10" s="167" t="str">
        <f>IF('1) Dateneingabe'!C16&lt;&gt;"",('1) Dateneingabe'!C16/Datenquelle!$C$36),"")</f>
        <v/>
      </c>
      <c r="D10" s="168" t="str">
        <f>IF('1) Dateneingabe'!D16&lt;&gt;"",VLOOKUP('1) Dateneingabe'!D16,Datenquelle!$A$1:$C$9,3,FALSE),"")</f>
        <v/>
      </c>
      <c r="E10" s="169" t="str">
        <f>IF('1) Dateneingabe'!D16&lt;&gt;"",VLOOKUP('1) Dateneingabe'!D16,Datenquelle!$A$1:$G$9,6,FALSE),"")</f>
        <v/>
      </c>
      <c r="F10" s="169" t="str">
        <f>IF('1) Dateneingabe'!L16&lt;&gt;"",'1) Dateneingabe'!L16,"")</f>
        <v/>
      </c>
      <c r="G10" s="169" t="str">
        <f>IF('1) Dateneingabe'!E16&lt;&gt;"",VLOOKUP('1) Dateneingabe'!E16,Datenquelle!$A$13:$P$33,E10,FALSE),"")</f>
        <v/>
      </c>
      <c r="H10" s="170" t="str">
        <f>IF(D10&lt;&gt;"",(C10*VLOOKUP(D10,Datenquelle!$A$64:$G$71,(G10+1),FALSE)),"")</f>
        <v/>
      </c>
      <c r="I10" s="171" t="str">
        <f>IF(B10&lt;&gt;"",VLOOKUP('1) Dateneingabe'!G16,Datenquelle!$A$39:$D$40,3,FALSE),"")</f>
        <v/>
      </c>
      <c r="J10" s="171" t="str">
        <f>IF(D10&lt;&gt;"",(VLOOKUP(D10,Datenquelle!$A$54:$D$61,2,FALSE)*C10),"")</f>
        <v/>
      </c>
      <c r="K10" s="171" t="str">
        <f>IF(D10&lt;&gt;"",(VLOOKUP(D10,Datenquelle!$A$54:$D$61,3,FALSE)*C10),"")</f>
        <v/>
      </c>
      <c r="L10" s="172" t="str">
        <f t="shared" si="0"/>
        <v/>
      </c>
      <c r="M10" s="171" t="str">
        <f>IF(H10&lt;&gt;"",(VLOOKUP(D10,Datenquelle!$A$54:$D$61,4,FALSE)*H10),"")</f>
        <v/>
      </c>
      <c r="N10" s="172" t="str">
        <f t="shared" si="1"/>
        <v/>
      </c>
      <c r="O10" s="171" t="str">
        <f>IF(H10&lt;&gt;"",((H10*3/13)/'1) Dateneingabe'!C16),"")</f>
        <v/>
      </c>
      <c r="P10" s="172" t="str">
        <f>IF(N10&lt;&gt;"",(((N10/12)*3/13)/'1) Dateneingabe'!C16),"")</f>
        <v/>
      </c>
      <c r="Q10" s="173" t="str">
        <f t="shared" si="2"/>
        <v/>
      </c>
    </row>
    <row r="11" spans="1:17" x14ac:dyDescent="0.35">
      <c r="A11" s="141">
        <v>7</v>
      </c>
      <c r="B11" s="166" t="str">
        <f>IF('1) Dateneingabe'!B17&lt;&gt;"",'1) Dateneingabe'!B17,"")</f>
        <v/>
      </c>
      <c r="C11" s="167" t="str">
        <f>IF('1) Dateneingabe'!C17&lt;&gt;"",('1) Dateneingabe'!C17/Datenquelle!$C$36),"")</f>
        <v/>
      </c>
      <c r="D11" s="168" t="str">
        <f>IF('1) Dateneingabe'!D17&lt;&gt;"",VLOOKUP('1) Dateneingabe'!D17,Datenquelle!$A$1:$C$9,3,FALSE),"")</f>
        <v/>
      </c>
      <c r="E11" s="169" t="str">
        <f>IF('1) Dateneingabe'!D17&lt;&gt;"",VLOOKUP('1) Dateneingabe'!D17,Datenquelle!$A$1:$G$9,6,FALSE),"")</f>
        <v/>
      </c>
      <c r="F11" s="169" t="str">
        <f>IF('1) Dateneingabe'!L17&lt;&gt;"",'1) Dateneingabe'!L17,"")</f>
        <v/>
      </c>
      <c r="G11" s="169" t="str">
        <f>IF('1) Dateneingabe'!E17&lt;&gt;"",VLOOKUP('1) Dateneingabe'!E17,Datenquelle!$A$13:$P$33,E11,FALSE),"")</f>
        <v/>
      </c>
      <c r="H11" s="170" t="str">
        <f>IF(D11&lt;&gt;"",(C11*VLOOKUP(D11,Datenquelle!$A$64:$G$71,(G11+1),FALSE)),"")</f>
        <v/>
      </c>
      <c r="I11" s="171" t="str">
        <f>IF(B11&lt;&gt;"",VLOOKUP('1) Dateneingabe'!G17,Datenquelle!$A$39:$D$40,3,FALSE),"")</f>
        <v/>
      </c>
      <c r="J11" s="171" t="str">
        <f>IF(D11&lt;&gt;"",(VLOOKUP(D11,Datenquelle!$A$54:$D$61,2,FALSE)*C11),"")</f>
        <v/>
      </c>
      <c r="K11" s="171" t="str">
        <f>IF(D11&lt;&gt;"",(VLOOKUP(D11,Datenquelle!$A$54:$D$61,3,FALSE)*C11),"")</f>
        <v/>
      </c>
      <c r="L11" s="172" t="str">
        <f t="shared" si="0"/>
        <v/>
      </c>
      <c r="M11" s="171" t="str">
        <f>IF(H11&lt;&gt;"",(VLOOKUP(D11,Datenquelle!$A$54:$D$61,4,FALSE)*H11),"")</f>
        <v/>
      </c>
      <c r="N11" s="172" t="str">
        <f t="shared" si="1"/>
        <v/>
      </c>
      <c r="O11" s="171" t="str">
        <f>IF(H11&lt;&gt;"",((H11*3/13)/'1) Dateneingabe'!C17),"")</f>
        <v/>
      </c>
      <c r="P11" s="172" t="str">
        <f>IF(N11&lt;&gt;"",(((N11/12)*3/13)/'1) Dateneingabe'!C17),"")</f>
        <v/>
      </c>
      <c r="Q11" s="173" t="str">
        <f t="shared" si="2"/>
        <v/>
      </c>
    </row>
    <row r="12" spans="1:17" x14ac:dyDescent="0.35">
      <c r="A12" s="141">
        <v>8</v>
      </c>
      <c r="B12" s="166" t="str">
        <f>IF('1) Dateneingabe'!B18&lt;&gt;"",'1) Dateneingabe'!B18,"")</f>
        <v/>
      </c>
      <c r="C12" s="167" t="str">
        <f>IF('1) Dateneingabe'!C18&lt;&gt;"",('1) Dateneingabe'!C18/Datenquelle!$C$36),"")</f>
        <v/>
      </c>
      <c r="D12" s="168" t="str">
        <f>IF('1) Dateneingabe'!D18&lt;&gt;"",VLOOKUP('1) Dateneingabe'!D18,Datenquelle!$A$1:$C$9,3,FALSE),"")</f>
        <v/>
      </c>
      <c r="E12" s="169" t="str">
        <f>IF('1) Dateneingabe'!D18&lt;&gt;"",VLOOKUP('1) Dateneingabe'!D18,Datenquelle!$A$1:$G$9,6,FALSE),"")</f>
        <v/>
      </c>
      <c r="F12" s="169" t="str">
        <f>IF('1) Dateneingabe'!L18&lt;&gt;"",'1) Dateneingabe'!L18,"")</f>
        <v/>
      </c>
      <c r="G12" s="169" t="str">
        <f>IF('1) Dateneingabe'!E18&lt;&gt;"",VLOOKUP('1) Dateneingabe'!E18,Datenquelle!$A$13:$P$33,E12,FALSE),"")</f>
        <v/>
      </c>
      <c r="H12" s="170" t="str">
        <f>IF(D12&lt;&gt;"",(C12*VLOOKUP(D12,Datenquelle!$A$64:$G$71,(G12+1),FALSE)),"")</f>
        <v/>
      </c>
      <c r="I12" s="171" t="str">
        <f>IF(B12&lt;&gt;"",VLOOKUP('1) Dateneingabe'!G18,Datenquelle!$A$39:$D$40,3,FALSE),"")</f>
        <v/>
      </c>
      <c r="J12" s="171" t="str">
        <f>IF(D12&lt;&gt;"",(VLOOKUP(D12,Datenquelle!$A$54:$D$61,2,FALSE)*C12),"")</f>
        <v/>
      </c>
      <c r="K12" s="171" t="str">
        <f>IF(D12&lt;&gt;"",(VLOOKUP(D12,Datenquelle!$A$54:$D$61,3,FALSE)*C12),"")</f>
        <v/>
      </c>
      <c r="L12" s="172" t="str">
        <f t="shared" si="0"/>
        <v/>
      </c>
      <c r="M12" s="171" t="str">
        <f>IF(H12&lt;&gt;"",(VLOOKUP(D12,Datenquelle!$A$54:$D$61,4,FALSE)*H12),"")</f>
        <v/>
      </c>
      <c r="N12" s="172" t="str">
        <f t="shared" si="1"/>
        <v/>
      </c>
      <c r="O12" s="171" t="str">
        <f>IF(H12&lt;&gt;"",((H12*3/13)/'1) Dateneingabe'!C18),"")</f>
        <v/>
      </c>
      <c r="P12" s="172" t="str">
        <f>IF(N12&lt;&gt;"",(((N12/12)*3/13)/'1) Dateneingabe'!C18),"")</f>
        <v/>
      </c>
      <c r="Q12" s="173" t="str">
        <f t="shared" si="2"/>
        <v/>
      </c>
    </row>
    <row r="13" spans="1:17" x14ac:dyDescent="0.35">
      <c r="A13" s="141">
        <v>9</v>
      </c>
      <c r="B13" s="166" t="str">
        <f>IF('1) Dateneingabe'!B19&lt;&gt;"",'1) Dateneingabe'!B19,"")</f>
        <v/>
      </c>
      <c r="C13" s="167" t="str">
        <f>IF('1) Dateneingabe'!C19&lt;&gt;"",('1) Dateneingabe'!C19/Datenquelle!$C$36),"")</f>
        <v/>
      </c>
      <c r="D13" s="168" t="str">
        <f>IF('1) Dateneingabe'!D19&lt;&gt;"",VLOOKUP('1) Dateneingabe'!D19,Datenquelle!$A$1:$C$9,3,FALSE),"")</f>
        <v/>
      </c>
      <c r="E13" s="169" t="str">
        <f>IF('1) Dateneingabe'!D19&lt;&gt;"",VLOOKUP('1) Dateneingabe'!D19,Datenquelle!$A$1:$G$9,6,FALSE),"")</f>
        <v/>
      </c>
      <c r="F13" s="169" t="str">
        <f>IF('1) Dateneingabe'!L19&lt;&gt;"",'1) Dateneingabe'!L19,"")</f>
        <v/>
      </c>
      <c r="G13" s="169" t="str">
        <f>IF('1) Dateneingabe'!E19&lt;&gt;"",VLOOKUP('1) Dateneingabe'!E19,Datenquelle!$A$13:$P$33,E13,FALSE),"")</f>
        <v/>
      </c>
      <c r="H13" s="170" t="str">
        <f>IF(D13&lt;&gt;"",(C13*VLOOKUP(D13,Datenquelle!$A$64:$G$71,(G13+1),FALSE)),"")</f>
        <v/>
      </c>
      <c r="I13" s="171" t="str">
        <f>IF(B13&lt;&gt;"",VLOOKUP('1) Dateneingabe'!G19,Datenquelle!$A$39:$D$40,3,FALSE),"")</f>
        <v/>
      </c>
      <c r="J13" s="171" t="str">
        <f>IF(D13&lt;&gt;"",(VLOOKUP(D13,Datenquelle!$A$54:$D$61,2,FALSE)*C13),"")</f>
        <v/>
      </c>
      <c r="K13" s="171" t="str">
        <f>IF(D13&lt;&gt;"",(VLOOKUP(D13,Datenquelle!$A$54:$D$61,3,FALSE)*C13),"")</f>
        <v/>
      </c>
      <c r="L13" s="172" t="str">
        <f t="shared" si="0"/>
        <v/>
      </c>
      <c r="M13" s="171" t="str">
        <f>IF(H13&lt;&gt;"",(VLOOKUP(D13,Datenquelle!$A$54:$D$61,4,FALSE)*H13),"")</f>
        <v/>
      </c>
      <c r="N13" s="172" t="str">
        <f t="shared" si="1"/>
        <v/>
      </c>
      <c r="O13" s="171" t="str">
        <f>IF(H13&lt;&gt;"",((H13*3/13)/'1) Dateneingabe'!C19),"")</f>
        <v/>
      </c>
      <c r="P13" s="172" t="str">
        <f>IF(N13&lt;&gt;"",(((N13/12)*3/13)/'1) Dateneingabe'!C19),"")</f>
        <v/>
      </c>
      <c r="Q13" s="173" t="str">
        <f t="shared" si="2"/>
        <v/>
      </c>
    </row>
    <row r="14" spans="1:17" x14ac:dyDescent="0.35">
      <c r="A14" s="141">
        <v>10</v>
      </c>
      <c r="B14" s="166" t="str">
        <f>IF('1) Dateneingabe'!B20&lt;&gt;"",'1) Dateneingabe'!B20,"")</f>
        <v/>
      </c>
      <c r="C14" s="167" t="str">
        <f>IF('1) Dateneingabe'!C20&lt;&gt;"",('1) Dateneingabe'!C20/Datenquelle!$C$36),"")</f>
        <v/>
      </c>
      <c r="D14" s="168" t="str">
        <f>IF('1) Dateneingabe'!D20&lt;&gt;"",VLOOKUP('1) Dateneingabe'!D20,Datenquelle!$A$1:$C$9,3,FALSE),"")</f>
        <v/>
      </c>
      <c r="E14" s="169" t="str">
        <f>IF('1) Dateneingabe'!D20&lt;&gt;"",VLOOKUP('1) Dateneingabe'!D20,Datenquelle!$A$1:$G$9,6,FALSE),"")</f>
        <v/>
      </c>
      <c r="F14" s="169" t="str">
        <f>IF('1) Dateneingabe'!L20&lt;&gt;"",'1) Dateneingabe'!L20,"")</f>
        <v/>
      </c>
      <c r="G14" s="169" t="str">
        <f>IF('1) Dateneingabe'!E20&lt;&gt;"",VLOOKUP('1) Dateneingabe'!E20,Datenquelle!$A$13:$P$33,E14,FALSE),"")</f>
        <v/>
      </c>
      <c r="H14" s="170" t="str">
        <f>IF(D14&lt;&gt;"",(C14*VLOOKUP(D14,Datenquelle!$A$64:$G$71,(G14+1),FALSE)),"")</f>
        <v/>
      </c>
      <c r="I14" s="171" t="str">
        <f>IF(B14&lt;&gt;"",VLOOKUP('1) Dateneingabe'!G20,Datenquelle!$A$39:$D$40,3,FALSE),"")</f>
        <v/>
      </c>
      <c r="J14" s="171" t="str">
        <f>IF(D14&lt;&gt;"",(VLOOKUP(D14,Datenquelle!$A$54:$D$61,2,FALSE)*C14),"")</f>
        <v/>
      </c>
      <c r="K14" s="171" t="str">
        <f>IF(D14&lt;&gt;"",(VLOOKUP(D14,Datenquelle!$A$54:$D$61,3,FALSE)*C14),"")</f>
        <v/>
      </c>
      <c r="L14" s="172" t="str">
        <f t="shared" si="0"/>
        <v/>
      </c>
      <c r="M14" s="171" t="str">
        <f>IF(H14&lt;&gt;"",(VLOOKUP(D14,Datenquelle!$A$54:$D$61,4,FALSE)*H14),"")</f>
        <v/>
      </c>
      <c r="N14" s="172" t="str">
        <f t="shared" si="1"/>
        <v/>
      </c>
      <c r="O14" s="171" t="str">
        <f>IF(H14&lt;&gt;"",((H14*3/13)/'1) Dateneingabe'!C20),"")</f>
        <v/>
      </c>
      <c r="P14" s="172" t="str">
        <f>IF(N14&lt;&gt;"",(((N14/12)*3/13)/'1) Dateneingabe'!C20),"")</f>
        <v/>
      </c>
      <c r="Q14" s="173" t="str">
        <f t="shared" si="2"/>
        <v/>
      </c>
    </row>
    <row r="15" spans="1:17" x14ac:dyDescent="0.35">
      <c r="A15" s="141">
        <v>11</v>
      </c>
      <c r="B15" s="166" t="str">
        <f>IF('1) Dateneingabe'!B21&lt;&gt;"",'1) Dateneingabe'!B21,"")</f>
        <v/>
      </c>
      <c r="C15" s="167" t="str">
        <f>IF('1) Dateneingabe'!C21&lt;&gt;"",('1) Dateneingabe'!C21/Datenquelle!$C$36),"")</f>
        <v/>
      </c>
      <c r="D15" s="168" t="str">
        <f>IF('1) Dateneingabe'!D21&lt;&gt;"",VLOOKUP('1) Dateneingabe'!D21,Datenquelle!$A$1:$C$9,3,FALSE),"")</f>
        <v/>
      </c>
      <c r="E15" s="169" t="str">
        <f>IF('1) Dateneingabe'!D21&lt;&gt;"",VLOOKUP('1) Dateneingabe'!D21,Datenquelle!$A$1:$G$9,6,FALSE),"")</f>
        <v/>
      </c>
      <c r="F15" s="169" t="str">
        <f>IF('1) Dateneingabe'!L21&lt;&gt;"",'1) Dateneingabe'!L21,"")</f>
        <v/>
      </c>
      <c r="G15" s="169" t="str">
        <f>IF('1) Dateneingabe'!E21&lt;&gt;"",VLOOKUP('1) Dateneingabe'!E21,Datenquelle!$A$13:$P$33,E15,FALSE),"")</f>
        <v/>
      </c>
      <c r="H15" s="170" t="str">
        <f>IF(D15&lt;&gt;"",(C15*VLOOKUP(D15,Datenquelle!$A$64:$G$71,(G15+1),FALSE)),"")</f>
        <v/>
      </c>
      <c r="I15" s="171" t="str">
        <f>IF(B15&lt;&gt;"",VLOOKUP('1) Dateneingabe'!G21,Datenquelle!$A$39:$D$40,3,FALSE),"")</f>
        <v/>
      </c>
      <c r="J15" s="171" t="str">
        <f>IF(D15&lt;&gt;"",(VLOOKUP(D15,Datenquelle!$A$54:$D$61,2,FALSE)*C15),"")</f>
        <v/>
      </c>
      <c r="K15" s="171" t="str">
        <f>IF(D15&lt;&gt;"",(VLOOKUP(D15,Datenquelle!$A$54:$D$61,3,FALSE)*C15),"")</f>
        <v/>
      </c>
      <c r="L15" s="172" t="str">
        <f t="shared" si="0"/>
        <v/>
      </c>
      <c r="M15" s="171" t="str">
        <f>IF(H15&lt;&gt;"",(VLOOKUP(D15,Datenquelle!$A$54:$D$61,4,FALSE)*H15),"")</f>
        <v/>
      </c>
      <c r="N15" s="172" t="str">
        <f t="shared" si="1"/>
        <v/>
      </c>
      <c r="O15" s="171" t="str">
        <f>IF(H15&lt;&gt;"",((H15*3/13)/'1) Dateneingabe'!C21),"")</f>
        <v/>
      </c>
      <c r="P15" s="172" t="str">
        <f>IF(N15&lt;&gt;"",(((N15/12)*3/13)/'1) Dateneingabe'!C21),"")</f>
        <v/>
      </c>
      <c r="Q15" s="173" t="str">
        <f t="shared" si="2"/>
        <v/>
      </c>
    </row>
    <row r="16" spans="1:17" x14ac:dyDescent="0.35">
      <c r="A16" s="141">
        <v>12</v>
      </c>
      <c r="B16" s="166" t="str">
        <f>IF('1) Dateneingabe'!B22&lt;&gt;"",'1) Dateneingabe'!B22,"")</f>
        <v/>
      </c>
      <c r="C16" s="167" t="str">
        <f>IF('1) Dateneingabe'!C22&lt;&gt;"",('1) Dateneingabe'!C22/Datenquelle!$C$36),"")</f>
        <v/>
      </c>
      <c r="D16" s="168" t="str">
        <f>IF('1) Dateneingabe'!D22&lt;&gt;"",VLOOKUP('1) Dateneingabe'!D22,Datenquelle!$A$1:$C$9,3,FALSE),"")</f>
        <v/>
      </c>
      <c r="E16" s="169" t="str">
        <f>IF('1) Dateneingabe'!D22&lt;&gt;"",VLOOKUP('1) Dateneingabe'!D22,Datenquelle!$A$1:$G$9,6,FALSE),"")</f>
        <v/>
      </c>
      <c r="F16" s="169" t="str">
        <f>IF('1) Dateneingabe'!L22&lt;&gt;"",'1) Dateneingabe'!L22,"")</f>
        <v/>
      </c>
      <c r="G16" s="169" t="str">
        <f>IF('1) Dateneingabe'!E22&lt;&gt;"",VLOOKUP('1) Dateneingabe'!E22,Datenquelle!$A$13:$P$33,E16,FALSE),"")</f>
        <v/>
      </c>
      <c r="H16" s="170" t="str">
        <f>IF(D16&lt;&gt;"",(C16*VLOOKUP(D16,Datenquelle!$A$64:$G$71,(G16+1),FALSE)),"")</f>
        <v/>
      </c>
      <c r="I16" s="171" t="str">
        <f>IF(B16&lt;&gt;"",VLOOKUP('1) Dateneingabe'!G22,Datenquelle!$A$39:$D$40,3,FALSE),"")</f>
        <v/>
      </c>
      <c r="J16" s="171" t="str">
        <f>IF(D16&lt;&gt;"",(VLOOKUP(D16,Datenquelle!$A$54:$D$61,2,FALSE)*C16),"")</f>
        <v/>
      </c>
      <c r="K16" s="171" t="str">
        <f>IF(D16&lt;&gt;"",(VLOOKUP(D16,Datenquelle!$A$54:$D$61,3,FALSE)*C16),"")</f>
        <v/>
      </c>
      <c r="L16" s="172" t="str">
        <f t="shared" si="0"/>
        <v/>
      </c>
      <c r="M16" s="171" t="str">
        <f>IF(H16&lt;&gt;"",(VLOOKUP(D16,Datenquelle!$A$54:$D$61,4,FALSE)*H16),"")</f>
        <v/>
      </c>
      <c r="N16" s="172" t="str">
        <f t="shared" si="1"/>
        <v/>
      </c>
      <c r="O16" s="171" t="str">
        <f>IF(H16&lt;&gt;"",((H16*3/13)/'1) Dateneingabe'!C22),"")</f>
        <v/>
      </c>
      <c r="P16" s="172" t="str">
        <f>IF(N16&lt;&gt;"",(((N16/12)*3/13)/'1) Dateneingabe'!C22),"")</f>
        <v/>
      </c>
      <c r="Q16" s="173" t="str">
        <f t="shared" si="2"/>
        <v/>
      </c>
    </row>
    <row r="17" spans="1:17" x14ac:dyDescent="0.35">
      <c r="A17" s="141">
        <v>13</v>
      </c>
      <c r="B17" s="166" t="str">
        <f>IF('1) Dateneingabe'!B23&lt;&gt;"",'1) Dateneingabe'!B23,"")</f>
        <v/>
      </c>
      <c r="C17" s="167" t="str">
        <f>IF('1) Dateneingabe'!C23&lt;&gt;"",('1) Dateneingabe'!C23/Datenquelle!$C$36),"")</f>
        <v/>
      </c>
      <c r="D17" s="168" t="str">
        <f>IF('1) Dateneingabe'!D23&lt;&gt;"",VLOOKUP('1) Dateneingabe'!D23,Datenquelle!$A$1:$C$9,3,FALSE),"")</f>
        <v/>
      </c>
      <c r="E17" s="169" t="str">
        <f>IF('1) Dateneingabe'!D23&lt;&gt;"",VLOOKUP('1) Dateneingabe'!D23,Datenquelle!$A$1:$G$9,6,FALSE),"")</f>
        <v/>
      </c>
      <c r="F17" s="169" t="str">
        <f>IF('1) Dateneingabe'!L23&lt;&gt;"",'1) Dateneingabe'!L23,"")</f>
        <v/>
      </c>
      <c r="G17" s="169" t="str">
        <f>IF('1) Dateneingabe'!E23&lt;&gt;"",VLOOKUP('1) Dateneingabe'!E23,Datenquelle!$A$13:$P$33,E17,FALSE),"")</f>
        <v/>
      </c>
      <c r="H17" s="170" t="str">
        <f>IF(D17&lt;&gt;"",(C17*VLOOKUP(D17,Datenquelle!$A$64:$G$71,(G17+1),FALSE)),"")</f>
        <v/>
      </c>
      <c r="I17" s="171" t="str">
        <f>IF(B17&lt;&gt;"",VLOOKUP('1) Dateneingabe'!G23,Datenquelle!$A$39:$D$40,3,FALSE),"")</f>
        <v/>
      </c>
      <c r="J17" s="171" t="str">
        <f>IF(D17&lt;&gt;"",(VLOOKUP(D17,Datenquelle!$A$54:$D$61,2,FALSE)*C17),"")</f>
        <v/>
      </c>
      <c r="K17" s="171" t="str">
        <f>IF(D17&lt;&gt;"",(VLOOKUP(D17,Datenquelle!$A$54:$D$61,3,FALSE)*C17),"")</f>
        <v/>
      </c>
      <c r="L17" s="172" t="str">
        <f t="shared" si="0"/>
        <v/>
      </c>
      <c r="M17" s="171" t="str">
        <f>IF(H17&lt;&gt;"",(VLOOKUP(D17,Datenquelle!$A$54:$D$61,4,FALSE)*H17),"")</f>
        <v/>
      </c>
      <c r="N17" s="172" t="str">
        <f t="shared" si="1"/>
        <v/>
      </c>
      <c r="O17" s="171" t="str">
        <f>IF(H17&lt;&gt;"",((H17*3/13)/'1) Dateneingabe'!C23),"")</f>
        <v/>
      </c>
      <c r="P17" s="172" t="str">
        <f>IF(N17&lt;&gt;"",(((N17/12)*3/13)/'1) Dateneingabe'!C23),"")</f>
        <v/>
      </c>
      <c r="Q17" s="173" t="str">
        <f t="shared" si="2"/>
        <v/>
      </c>
    </row>
    <row r="18" spans="1:17" x14ac:dyDescent="0.35">
      <c r="A18" s="141">
        <v>14</v>
      </c>
      <c r="B18" s="166" t="str">
        <f>IF('1) Dateneingabe'!B24&lt;&gt;"",'1) Dateneingabe'!B24,"")</f>
        <v/>
      </c>
      <c r="C18" s="167" t="str">
        <f>IF('1) Dateneingabe'!C24&lt;&gt;"",('1) Dateneingabe'!C24/Datenquelle!$C$36),"")</f>
        <v/>
      </c>
      <c r="D18" s="168" t="str">
        <f>IF('1) Dateneingabe'!D24&lt;&gt;"",VLOOKUP('1) Dateneingabe'!D24,Datenquelle!$A$1:$C$9,3,FALSE),"")</f>
        <v/>
      </c>
      <c r="E18" s="169" t="str">
        <f>IF('1) Dateneingabe'!D24&lt;&gt;"",VLOOKUP('1) Dateneingabe'!D24,Datenquelle!$A$1:$G$9,6,FALSE),"")</f>
        <v/>
      </c>
      <c r="F18" s="169" t="str">
        <f>IF('1) Dateneingabe'!L24&lt;&gt;"",'1) Dateneingabe'!L24,"")</f>
        <v/>
      </c>
      <c r="G18" s="169" t="str">
        <f>IF('1) Dateneingabe'!E24&lt;&gt;"",VLOOKUP('1) Dateneingabe'!E24,Datenquelle!$A$13:$P$33,E18,FALSE),"")</f>
        <v/>
      </c>
      <c r="H18" s="170" t="str">
        <f>IF(D18&lt;&gt;"",(C18*VLOOKUP(D18,Datenquelle!$A$64:$G$71,(G18+1),FALSE)),"")</f>
        <v/>
      </c>
      <c r="I18" s="171" t="str">
        <f>IF(B18&lt;&gt;"",VLOOKUP('1) Dateneingabe'!G24,Datenquelle!$A$39:$D$40,3,FALSE),"")</f>
        <v/>
      </c>
      <c r="J18" s="171" t="str">
        <f>IF(D18&lt;&gt;"",(VLOOKUP(D18,Datenquelle!$A$54:$D$61,2,FALSE)*C18),"")</f>
        <v/>
      </c>
      <c r="K18" s="171" t="str">
        <f>IF(D18&lt;&gt;"",(VLOOKUP(D18,Datenquelle!$A$54:$D$61,3,FALSE)*C18),"")</f>
        <v/>
      </c>
      <c r="L18" s="172" t="str">
        <f t="shared" si="0"/>
        <v/>
      </c>
      <c r="M18" s="171" t="str">
        <f>IF(H18&lt;&gt;"",(VLOOKUP(D18,Datenquelle!$A$54:$D$61,4,FALSE)*H18),"")</f>
        <v/>
      </c>
      <c r="N18" s="172" t="str">
        <f t="shared" si="1"/>
        <v/>
      </c>
      <c r="O18" s="171" t="str">
        <f>IF(H18&lt;&gt;"",((H18*3/13)/'1) Dateneingabe'!C24),"")</f>
        <v/>
      </c>
      <c r="P18" s="172" t="str">
        <f>IF(N18&lt;&gt;"",(((N18/12)*3/13)/'1) Dateneingabe'!C24),"")</f>
        <v/>
      </c>
      <c r="Q18" s="173" t="str">
        <f t="shared" si="2"/>
        <v/>
      </c>
    </row>
    <row r="19" spans="1:17" x14ac:dyDescent="0.35">
      <c r="A19" s="141">
        <v>15</v>
      </c>
      <c r="B19" s="166" t="str">
        <f>IF('1) Dateneingabe'!B25&lt;&gt;"",'1) Dateneingabe'!B25,"")</f>
        <v/>
      </c>
      <c r="C19" s="167" t="str">
        <f>IF('1) Dateneingabe'!C25&lt;&gt;"",('1) Dateneingabe'!C25/Datenquelle!$C$36),"")</f>
        <v/>
      </c>
      <c r="D19" s="168" t="str">
        <f>IF('1) Dateneingabe'!D25&lt;&gt;"",VLOOKUP('1) Dateneingabe'!D25,Datenquelle!$A$1:$C$9,3,FALSE),"")</f>
        <v/>
      </c>
      <c r="E19" s="169" t="str">
        <f>IF('1) Dateneingabe'!D25&lt;&gt;"",VLOOKUP('1) Dateneingabe'!D25,Datenquelle!$A$1:$G$9,6,FALSE),"")</f>
        <v/>
      </c>
      <c r="F19" s="169" t="str">
        <f>IF('1) Dateneingabe'!L25&lt;&gt;"",'1) Dateneingabe'!L25,"")</f>
        <v/>
      </c>
      <c r="G19" s="169" t="str">
        <f>IF('1) Dateneingabe'!E25&lt;&gt;"",VLOOKUP('1) Dateneingabe'!E25,Datenquelle!$A$13:$P$33,E19,FALSE),"")</f>
        <v/>
      </c>
      <c r="H19" s="170" t="str">
        <f>IF(D19&lt;&gt;"",(C19*VLOOKUP(D19,Datenquelle!$A$64:$G$71,(G19+1),FALSE)),"")</f>
        <v/>
      </c>
      <c r="I19" s="171" t="str">
        <f>IF(B19&lt;&gt;"",VLOOKUP('1) Dateneingabe'!G25,Datenquelle!$A$39:$D$40,3,FALSE),"")</f>
        <v/>
      </c>
      <c r="J19" s="171" t="str">
        <f>IF(D19&lt;&gt;"",(VLOOKUP(D19,Datenquelle!$A$54:$D$61,2,FALSE)*C19),"")</f>
        <v/>
      </c>
      <c r="K19" s="171" t="str">
        <f>IF(D19&lt;&gt;"",(VLOOKUP(D19,Datenquelle!$A$54:$D$61,3,FALSE)*C19),"")</f>
        <v/>
      </c>
      <c r="L19" s="172" t="str">
        <f t="shared" si="0"/>
        <v/>
      </c>
      <c r="M19" s="171" t="str">
        <f>IF(H19&lt;&gt;"",(VLOOKUP(D19,Datenquelle!$A$54:$D$61,4,FALSE)*H19),"")</f>
        <v/>
      </c>
      <c r="N19" s="172" t="str">
        <f t="shared" si="1"/>
        <v/>
      </c>
      <c r="O19" s="171" t="str">
        <f>IF(H19&lt;&gt;"",((H19*3/13)/'1) Dateneingabe'!C25),"")</f>
        <v/>
      </c>
      <c r="P19" s="172" t="str">
        <f>IF(N19&lt;&gt;"",(((N19/12)*3/13)/'1) Dateneingabe'!C25),"")</f>
        <v/>
      </c>
      <c r="Q19" s="173" t="str">
        <f t="shared" si="2"/>
        <v/>
      </c>
    </row>
    <row r="20" spans="1:17" x14ac:dyDescent="0.35">
      <c r="A20" s="141">
        <v>16</v>
      </c>
      <c r="B20" s="166" t="str">
        <f>IF('1) Dateneingabe'!B26&lt;&gt;"",'1) Dateneingabe'!B26,"")</f>
        <v/>
      </c>
      <c r="C20" s="167" t="str">
        <f>IF('1) Dateneingabe'!C26&lt;&gt;"",('1) Dateneingabe'!C26/Datenquelle!$C$36),"")</f>
        <v/>
      </c>
      <c r="D20" s="168" t="str">
        <f>IF('1) Dateneingabe'!D26&lt;&gt;"",VLOOKUP('1) Dateneingabe'!D26,Datenquelle!$A$1:$C$9,3,FALSE),"")</f>
        <v/>
      </c>
      <c r="E20" s="169" t="str">
        <f>IF('1) Dateneingabe'!D26&lt;&gt;"",VLOOKUP('1) Dateneingabe'!D26,Datenquelle!$A$1:$G$9,6,FALSE),"")</f>
        <v/>
      </c>
      <c r="F20" s="169" t="str">
        <f>IF('1) Dateneingabe'!L26&lt;&gt;"",'1) Dateneingabe'!L26,"")</f>
        <v/>
      </c>
      <c r="G20" s="169" t="str">
        <f>IF('1) Dateneingabe'!E26&lt;&gt;"",VLOOKUP('1) Dateneingabe'!E26,Datenquelle!$A$13:$P$33,E20,FALSE),"")</f>
        <v/>
      </c>
      <c r="H20" s="170" t="str">
        <f>IF(D20&lt;&gt;"",(C20*VLOOKUP(D20,Datenquelle!$A$64:$G$71,(G20+1),FALSE)),"")</f>
        <v/>
      </c>
      <c r="I20" s="171" t="str">
        <f>IF(B20&lt;&gt;"",VLOOKUP('1) Dateneingabe'!G26,Datenquelle!$A$39:$D$40,3,FALSE),"")</f>
        <v/>
      </c>
      <c r="J20" s="171" t="str">
        <f>IF(D20&lt;&gt;"",(VLOOKUP(D20,Datenquelle!$A$54:$D$61,2,FALSE)*C20),"")</f>
        <v/>
      </c>
      <c r="K20" s="171" t="str">
        <f>IF(D20&lt;&gt;"",(VLOOKUP(D20,Datenquelle!$A$54:$D$61,3,FALSE)*C20),"")</f>
        <v/>
      </c>
      <c r="L20" s="172" t="str">
        <f t="shared" si="0"/>
        <v/>
      </c>
      <c r="M20" s="171" t="str">
        <f>IF(H20&lt;&gt;"",(VLOOKUP(D20,Datenquelle!$A$54:$D$61,4,FALSE)*H20),"")</f>
        <v/>
      </c>
      <c r="N20" s="172" t="str">
        <f t="shared" si="1"/>
        <v/>
      </c>
      <c r="O20" s="171" t="str">
        <f>IF(H20&lt;&gt;"",((H20*3/13)/'1) Dateneingabe'!C26),"")</f>
        <v/>
      </c>
      <c r="P20" s="172" t="str">
        <f>IF(N20&lt;&gt;"",(((N20/12)*3/13)/'1) Dateneingabe'!C26),"")</f>
        <v/>
      </c>
      <c r="Q20" s="173" t="str">
        <f t="shared" si="2"/>
        <v/>
      </c>
    </row>
    <row r="21" spans="1:17" x14ac:dyDescent="0.35">
      <c r="A21" s="141">
        <v>17</v>
      </c>
      <c r="B21" s="166" t="str">
        <f>IF('1) Dateneingabe'!B27&lt;&gt;"",'1) Dateneingabe'!B27,"")</f>
        <v/>
      </c>
      <c r="C21" s="167" t="str">
        <f>IF('1) Dateneingabe'!C27&lt;&gt;"",('1) Dateneingabe'!C27/Datenquelle!$C$36),"")</f>
        <v/>
      </c>
      <c r="D21" s="168" t="str">
        <f>IF('1) Dateneingabe'!D27&lt;&gt;"",VLOOKUP('1) Dateneingabe'!D27,Datenquelle!$A$1:$C$9,3,FALSE),"")</f>
        <v/>
      </c>
      <c r="E21" s="169" t="str">
        <f>IF('1) Dateneingabe'!D27&lt;&gt;"",VLOOKUP('1) Dateneingabe'!D27,Datenquelle!$A$1:$G$9,6,FALSE),"")</f>
        <v/>
      </c>
      <c r="F21" s="169" t="str">
        <f>IF('1) Dateneingabe'!L27&lt;&gt;"",'1) Dateneingabe'!L27,"")</f>
        <v/>
      </c>
      <c r="G21" s="169" t="str">
        <f>IF('1) Dateneingabe'!E27&lt;&gt;"",VLOOKUP('1) Dateneingabe'!E27,Datenquelle!$A$13:$P$33,E21,FALSE),"")</f>
        <v/>
      </c>
      <c r="H21" s="170" t="str">
        <f>IF(D21&lt;&gt;"",(C21*VLOOKUP(D21,Datenquelle!$A$64:$G$71,(G21+1),FALSE)),"")</f>
        <v/>
      </c>
      <c r="I21" s="171" t="str">
        <f>IF(B21&lt;&gt;"",VLOOKUP('1) Dateneingabe'!G27,Datenquelle!$A$39:$D$40,3,FALSE),"")</f>
        <v/>
      </c>
      <c r="J21" s="171" t="str">
        <f>IF(D21&lt;&gt;"",(VLOOKUP(D21,Datenquelle!$A$54:$D$61,2,FALSE)*C21),"")</f>
        <v/>
      </c>
      <c r="K21" s="171" t="str">
        <f>IF(D21&lt;&gt;"",(VLOOKUP(D21,Datenquelle!$A$54:$D$61,3,FALSE)*C21),"")</f>
        <v/>
      </c>
      <c r="L21" s="172" t="str">
        <f t="shared" si="0"/>
        <v/>
      </c>
      <c r="M21" s="171" t="str">
        <f>IF(H21&lt;&gt;"",(VLOOKUP(D21,Datenquelle!$A$54:$D$61,4,FALSE)*H21),"")</f>
        <v/>
      </c>
      <c r="N21" s="172" t="str">
        <f t="shared" si="1"/>
        <v/>
      </c>
      <c r="O21" s="171" t="str">
        <f>IF(H21&lt;&gt;"",((H21*3/13)/'1) Dateneingabe'!C27),"")</f>
        <v/>
      </c>
      <c r="P21" s="172" t="str">
        <f>IF(N21&lt;&gt;"",(((N21/12)*3/13)/'1) Dateneingabe'!C27),"")</f>
        <v/>
      </c>
      <c r="Q21" s="173" t="str">
        <f t="shared" si="2"/>
        <v/>
      </c>
    </row>
    <row r="22" spans="1:17" x14ac:dyDescent="0.35">
      <c r="A22" s="141">
        <v>18</v>
      </c>
      <c r="B22" s="166" t="str">
        <f>IF('1) Dateneingabe'!B28&lt;&gt;"",'1) Dateneingabe'!B28,"")</f>
        <v/>
      </c>
      <c r="C22" s="167" t="str">
        <f>IF('1) Dateneingabe'!C28&lt;&gt;"",('1) Dateneingabe'!C28/Datenquelle!$C$36),"")</f>
        <v/>
      </c>
      <c r="D22" s="168" t="str">
        <f>IF('1) Dateneingabe'!D28&lt;&gt;"",VLOOKUP('1) Dateneingabe'!D28,Datenquelle!$A$1:$C$9,3,FALSE),"")</f>
        <v/>
      </c>
      <c r="E22" s="169" t="str">
        <f>IF('1) Dateneingabe'!D28&lt;&gt;"",VLOOKUP('1) Dateneingabe'!D28,Datenquelle!$A$1:$G$9,6,FALSE),"")</f>
        <v/>
      </c>
      <c r="F22" s="169" t="str">
        <f>IF('1) Dateneingabe'!L28&lt;&gt;"",'1) Dateneingabe'!L28,"")</f>
        <v/>
      </c>
      <c r="G22" s="169" t="str">
        <f>IF('1) Dateneingabe'!E28&lt;&gt;"",VLOOKUP('1) Dateneingabe'!E28,Datenquelle!$A$13:$P$33,E22,FALSE),"")</f>
        <v/>
      </c>
      <c r="H22" s="170" t="str">
        <f>IF(D22&lt;&gt;"",(C22*VLOOKUP(D22,Datenquelle!$A$64:$G$71,(G22+1),FALSE)),"")</f>
        <v/>
      </c>
      <c r="I22" s="171" t="str">
        <f>IF(B22&lt;&gt;"",VLOOKUP('1) Dateneingabe'!G28,Datenquelle!$A$39:$D$40,3,FALSE),"")</f>
        <v/>
      </c>
      <c r="J22" s="171" t="str">
        <f>IF(D22&lt;&gt;"",(VLOOKUP(D22,Datenquelle!$A$54:$D$61,2,FALSE)*C22),"")</f>
        <v/>
      </c>
      <c r="K22" s="171" t="str">
        <f>IF(D22&lt;&gt;"",(VLOOKUP(D22,Datenquelle!$A$54:$D$61,3,FALSE)*C22),"")</f>
        <v/>
      </c>
      <c r="L22" s="172" t="str">
        <f t="shared" si="0"/>
        <v/>
      </c>
      <c r="M22" s="171" t="str">
        <f>IF(H22&lt;&gt;"",(VLOOKUP(D22,Datenquelle!$A$54:$D$61,4,FALSE)*H22),"")</f>
        <v/>
      </c>
      <c r="N22" s="172" t="str">
        <f t="shared" si="1"/>
        <v/>
      </c>
      <c r="O22" s="171" t="str">
        <f>IF(H22&lt;&gt;"",((H22*3/13)/'1) Dateneingabe'!C28),"")</f>
        <v/>
      </c>
      <c r="P22" s="172" t="str">
        <f>IF(N22&lt;&gt;"",(((N22/12)*3/13)/'1) Dateneingabe'!C28),"")</f>
        <v/>
      </c>
      <c r="Q22" s="173" t="str">
        <f t="shared" si="2"/>
        <v/>
      </c>
    </row>
    <row r="23" spans="1:17" x14ac:dyDescent="0.35">
      <c r="A23" s="141">
        <v>19</v>
      </c>
      <c r="B23" s="166" t="str">
        <f>IF('1) Dateneingabe'!B29&lt;&gt;"",'1) Dateneingabe'!B29,"")</f>
        <v/>
      </c>
      <c r="C23" s="167" t="str">
        <f>IF('1) Dateneingabe'!C29&lt;&gt;"",('1) Dateneingabe'!C29/Datenquelle!$C$36),"")</f>
        <v/>
      </c>
      <c r="D23" s="168" t="str">
        <f>IF('1) Dateneingabe'!D29&lt;&gt;"",VLOOKUP('1) Dateneingabe'!D29,Datenquelle!$A$1:$C$9,3,FALSE),"")</f>
        <v/>
      </c>
      <c r="E23" s="169" t="str">
        <f>IF('1) Dateneingabe'!D29&lt;&gt;"",VLOOKUP('1) Dateneingabe'!D29,Datenquelle!$A$1:$G$9,6,FALSE),"")</f>
        <v/>
      </c>
      <c r="F23" s="169" t="str">
        <f>IF('1) Dateneingabe'!L29&lt;&gt;"",'1) Dateneingabe'!L29,"")</f>
        <v/>
      </c>
      <c r="G23" s="169" t="str">
        <f>IF('1) Dateneingabe'!E29&lt;&gt;"",VLOOKUP('1) Dateneingabe'!E29,Datenquelle!$A$13:$P$33,E23,FALSE),"")</f>
        <v/>
      </c>
      <c r="H23" s="170" t="str">
        <f>IF(D23&lt;&gt;"",(C23*VLOOKUP(D23,Datenquelle!$A$64:$G$71,(G23+1),FALSE)),"")</f>
        <v/>
      </c>
      <c r="I23" s="171" t="str">
        <f>IF(B23&lt;&gt;"",VLOOKUP('1) Dateneingabe'!G29,Datenquelle!$A$39:$D$40,3,FALSE),"")</f>
        <v/>
      </c>
      <c r="J23" s="171" t="str">
        <f>IF(D23&lt;&gt;"",(VLOOKUP(D23,Datenquelle!$A$54:$D$61,2,FALSE)*C23),"")</f>
        <v/>
      </c>
      <c r="K23" s="171" t="str">
        <f>IF(D23&lt;&gt;"",(VLOOKUP(D23,Datenquelle!$A$54:$D$61,3,FALSE)*C23),"")</f>
        <v/>
      </c>
      <c r="L23" s="172" t="str">
        <f t="shared" si="0"/>
        <v/>
      </c>
      <c r="M23" s="171" t="str">
        <f>IF(H23&lt;&gt;"",(VLOOKUP(D23,Datenquelle!$A$54:$D$61,4,FALSE)*H23),"")</f>
        <v/>
      </c>
      <c r="N23" s="172" t="str">
        <f t="shared" si="1"/>
        <v/>
      </c>
      <c r="O23" s="171" t="str">
        <f>IF(H23&lt;&gt;"",((H23*3/13)/'1) Dateneingabe'!C29),"")</f>
        <v/>
      </c>
      <c r="P23" s="172" t="str">
        <f>IF(N23&lt;&gt;"",(((N23/12)*3/13)/'1) Dateneingabe'!C29),"")</f>
        <v/>
      </c>
      <c r="Q23" s="173" t="str">
        <f t="shared" si="2"/>
        <v/>
      </c>
    </row>
    <row r="24" spans="1:17" x14ac:dyDescent="0.35">
      <c r="A24" s="141">
        <v>20</v>
      </c>
      <c r="B24" s="166" t="str">
        <f>IF('1) Dateneingabe'!B30&lt;&gt;"",'1) Dateneingabe'!B30,"")</f>
        <v/>
      </c>
      <c r="C24" s="167" t="str">
        <f>IF('1) Dateneingabe'!C30&lt;&gt;"",('1) Dateneingabe'!C30/Datenquelle!$C$36),"")</f>
        <v/>
      </c>
      <c r="D24" s="168" t="str">
        <f>IF('1) Dateneingabe'!D30&lt;&gt;"",VLOOKUP('1) Dateneingabe'!D30,Datenquelle!$A$1:$C$9,3,FALSE),"")</f>
        <v/>
      </c>
      <c r="E24" s="169" t="str">
        <f>IF('1) Dateneingabe'!D30&lt;&gt;"",VLOOKUP('1) Dateneingabe'!D30,Datenquelle!$A$1:$G$9,6,FALSE),"")</f>
        <v/>
      </c>
      <c r="F24" s="169" t="str">
        <f>IF('1) Dateneingabe'!L30&lt;&gt;"",'1) Dateneingabe'!L30,"")</f>
        <v/>
      </c>
      <c r="G24" s="169" t="str">
        <f>IF('1) Dateneingabe'!E30&lt;&gt;"",VLOOKUP('1) Dateneingabe'!E30,Datenquelle!$A$13:$P$33,E24,FALSE),"")</f>
        <v/>
      </c>
      <c r="H24" s="170" t="str">
        <f>IF(D24&lt;&gt;"",(C24*VLOOKUP(D24,Datenquelle!$A$64:$G$71,(G24+1),FALSE)),"")</f>
        <v/>
      </c>
      <c r="I24" s="171" t="str">
        <f>IF(B24&lt;&gt;"",VLOOKUP('1) Dateneingabe'!G30,Datenquelle!$A$39:$D$40,3,FALSE),"")</f>
        <v/>
      </c>
      <c r="J24" s="171" t="str">
        <f>IF(D24&lt;&gt;"",(VLOOKUP(D24,Datenquelle!$A$54:$D$61,2,FALSE)*C24),"")</f>
        <v/>
      </c>
      <c r="K24" s="171" t="str">
        <f>IF(D24&lt;&gt;"",(VLOOKUP(D24,Datenquelle!$A$54:$D$61,3,FALSE)*C24),"")</f>
        <v/>
      </c>
      <c r="L24" s="172" t="str">
        <f t="shared" si="0"/>
        <v/>
      </c>
      <c r="M24" s="171" t="str">
        <f>IF(H24&lt;&gt;"",(VLOOKUP(D24,Datenquelle!$A$54:$D$61,4,FALSE)*H24),"")</f>
        <v/>
      </c>
      <c r="N24" s="172" t="str">
        <f t="shared" si="1"/>
        <v/>
      </c>
      <c r="O24" s="171" t="str">
        <f>IF(H24&lt;&gt;"",((H24*3/13)/'1) Dateneingabe'!C30),"")</f>
        <v/>
      </c>
      <c r="P24" s="172" t="str">
        <f>IF(N24&lt;&gt;"",(((N24/12)*3/13)/'1) Dateneingabe'!C30),"")</f>
        <v/>
      </c>
      <c r="Q24" s="173" t="str">
        <f t="shared" si="2"/>
        <v/>
      </c>
    </row>
    <row r="25" spans="1:17" x14ac:dyDescent="0.35">
      <c r="A25" s="141">
        <v>21</v>
      </c>
      <c r="B25" s="166" t="str">
        <f>IF('1) Dateneingabe'!B31&lt;&gt;"",'1) Dateneingabe'!B31,"")</f>
        <v/>
      </c>
      <c r="C25" s="167" t="str">
        <f>IF('1) Dateneingabe'!C31&lt;&gt;"",('1) Dateneingabe'!C31/Datenquelle!$C$36),"")</f>
        <v/>
      </c>
      <c r="D25" s="168" t="str">
        <f>IF('1) Dateneingabe'!D31&lt;&gt;"",VLOOKUP('1) Dateneingabe'!D31,Datenquelle!$A$1:$C$9,3,FALSE),"")</f>
        <v/>
      </c>
      <c r="E25" s="169" t="str">
        <f>IF('1) Dateneingabe'!D31&lt;&gt;"",VLOOKUP('1) Dateneingabe'!D31,Datenquelle!$A$1:$G$9,6,FALSE),"")</f>
        <v/>
      </c>
      <c r="F25" s="169" t="str">
        <f>IF('1) Dateneingabe'!L31&lt;&gt;"",'1) Dateneingabe'!L31,"")</f>
        <v/>
      </c>
      <c r="G25" s="169" t="str">
        <f>IF('1) Dateneingabe'!E31&lt;&gt;"",VLOOKUP('1) Dateneingabe'!E31,Datenquelle!$A$13:$P$33,E25,FALSE),"")</f>
        <v/>
      </c>
      <c r="H25" s="170" t="str">
        <f>IF(D25&lt;&gt;"",(C25*VLOOKUP(D25,Datenquelle!$A$64:$G$71,(G25+1),FALSE)),"")</f>
        <v/>
      </c>
      <c r="I25" s="171" t="str">
        <f>IF(B25&lt;&gt;"",VLOOKUP('1) Dateneingabe'!G31,Datenquelle!$A$39:$D$40,3,FALSE),"")</f>
        <v/>
      </c>
      <c r="J25" s="171" t="str">
        <f>IF(D25&lt;&gt;"",(VLOOKUP(D25,Datenquelle!$A$54:$D$61,2,FALSE)*C25),"")</f>
        <v/>
      </c>
      <c r="K25" s="171" t="str">
        <f>IF(D25&lt;&gt;"",(VLOOKUP(D25,Datenquelle!$A$54:$D$61,3,FALSE)*C25),"")</f>
        <v/>
      </c>
      <c r="L25" s="172" t="str">
        <f t="shared" si="0"/>
        <v/>
      </c>
      <c r="M25" s="171" t="str">
        <f>IF(H25&lt;&gt;"",(VLOOKUP(D25,Datenquelle!$A$54:$D$61,4,FALSE)*H25),"")</f>
        <v/>
      </c>
      <c r="N25" s="172" t="str">
        <f t="shared" si="1"/>
        <v/>
      </c>
      <c r="O25" s="171" t="str">
        <f>IF(H25&lt;&gt;"",((H25*3/13)/'1) Dateneingabe'!C31),"")</f>
        <v/>
      </c>
      <c r="P25" s="172" t="str">
        <f>IF(N25&lt;&gt;"",(((N25/12)*3/13)/'1) Dateneingabe'!C31),"")</f>
        <v/>
      </c>
      <c r="Q25" s="173" t="str">
        <f t="shared" si="2"/>
        <v/>
      </c>
    </row>
    <row r="26" spans="1:17" x14ac:dyDescent="0.35">
      <c r="A26" s="141">
        <v>22</v>
      </c>
      <c r="B26" s="166" t="str">
        <f>IF('1) Dateneingabe'!B32&lt;&gt;"",'1) Dateneingabe'!B32,"")</f>
        <v/>
      </c>
      <c r="C26" s="167" t="str">
        <f>IF('1) Dateneingabe'!C32&lt;&gt;"",('1) Dateneingabe'!C32/Datenquelle!$C$36),"")</f>
        <v/>
      </c>
      <c r="D26" s="168" t="str">
        <f>IF('1) Dateneingabe'!D32&lt;&gt;"",VLOOKUP('1) Dateneingabe'!D32,Datenquelle!$A$1:$C$9,3,FALSE),"")</f>
        <v/>
      </c>
      <c r="E26" s="169" t="str">
        <f>IF('1) Dateneingabe'!D32&lt;&gt;"",VLOOKUP('1) Dateneingabe'!D32,Datenquelle!$A$1:$G$9,6,FALSE),"")</f>
        <v/>
      </c>
      <c r="F26" s="169" t="str">
        <f>IF('1) Dateneingabe'!L32&lt;&gt;"",'1) Dateneingabe'!L32,"")</f>
        <v/>
      </c>
      <c r="G26" s="169" t="str">
        <f>IF('1) Dateneingabe'!E32&lt;&gt;"",VLOOKUP('1) Dateneingabe'!E32,Datenquelle!$A$13:$P$33,E26,FALSE),"")</f>
        <v/>
      </c>
      <c r="H26" s="170" t="str">
        <f>IF(D26&lt;&gt;"",(C26*VLOOKUP(D26,Datenquelle!$A$64:$G$71,(G26+1),FALSE)),"")</f>
        <v/>
      </c>
      <c r="I26" s="171" t="str">
        <f>IF(B26&lt;&gt;"",VLOOKUP('1) Dateneingabe'!G32,Datenquelle!$A$39:$D$40,3,FALSE),"")</f>
        <v/>
      </c>
      <c r="J26" s="171" t="str">
        <f>IF(D26&lt;&gt;"",(VLOOKUP(D26,Datenquelle!$A$54:$D$61,2,FALSE)*C26),"")</f>
        <v/>
      </c>
      <c r="K26" s="171" t="str">
        <f>IF(D26&lt;&gt;"",(VLOOKUP(D26,Datenquelle!$A$54:$D$61,3,FALSE)*C26),"")</f>
        <v/>
      </c>
      <c r="L26" s="172" t="str">
        <f t="shared" si="0"/>
        <v/>
      </c>
      <c r="M26" s="171" t="str">
        <f>IF(H26&lt;&gt;"",(VLOOKUP(D26,Datenquelle!$A$54:$D$61,4,FALSE)*H26),"")</f>
        <v/>
      </c>
      <c r="N26" s="172" t="str">
        <f t="shared" si="1"/>
        <v/>
      </c>
      <c r="O26" s="171" t="str">
        <f>IF(H26&lt;&gt;"",((H26*3/13)/'1) Dateneingabe'!C32),"")</f>
        <v/>
      </c>
      <c r="P26" s="172" t="str">
        <f>IF(N26&lt;&gt;"",(((N26/12)*3/13)/'1) Dateneingabe'!C32),"")</f>
        <v/>
      </c>
      <c r="Q26" s="173" t="str">
        <f t="shared" si="2"/>
        <v/>
      </c>
    </row>
    <row r="27" spans="1:17" x14ac:dyDescent="0.35">
      <c r="A27" s="141">
        <v>23</v>
      </c>
      <c r="B27" s="166" t="str">
        <f>IF('1) Dateneingabe'!B33&lt;&gt;"",'1) Dateneingabe'!B33,"")</f>
        <v/>
      </c>
      <c r="C27" s="167" t="str">
        <f>IF('1) Dateneingabe'!C33&lt;&gt;"",('1) Dateneingabe'!C33/Datenquelle!$C$36),"")</f>
        <v/>
      </c>
      <c r="D27" s="168" t="str">
        <f>IF('1) Dateneingabe'!D33&lt;&gt;"",VLOOKUP('1) Dateneingabe'!D33,Datenquelle!$A$1:$C$9,3,FALSE),"")</f>
        <v/>
      </c>
      <c r="E27" s="169" t="str">
        <f>IF('1) Dateneingabe'!D33&lt;&gt;"",VLOOKUP('1) Dateneingabe'!D33,Datenquelle!$A$1:$G$9,6,FALSE),"")</f>
        <v/>
      </c>
      <c r="F27" s="169" t="str">
        <f>IF('1) Dateneingabe'!L33&lt;&gt;"",'1) Dateneingabe'!L33,"")</f>
        <v/>
      </c>
      <c r="G27" s="169" t="str">
        <f>IF('1) Dateneingabe'!E33&lt;&gt;"",VLOOKUP('1) Dateneingabe'!E33,Datenquelle!$A$13:$P$33,E27,FALSE),"")</f>
        <v/>
      </c>
      <c r="H27" s="170" t="str">
        <f>IF(D27&lt;&gt;"",(C27*VLOOKUP(D27,Datenquelle!$A$64:$G$71,(G27+1),FALSE)),"")</f>
        <v/>
      </c>
      <c r="I27" s="171" t="str">
        <f>IF(B27&lt;&gt;"",VLOOKUP('1) Dateneingabe'!G33,Datenquelle!$A$39:$D$40,3,FALSE),"")</f>
        <v/>
      </c>
      <c r="J27" s="171" t="str">
        <f>IF(D27&lt;&gt;"",(VLOOKUP(D27,Datenquelle!$A$54:$D$61,2,FALSE)*C27),"")</f>
        <v/>
      </c>
      <c r="K27" s="171" t="str">
        <f>IF(D27&lt;&gt;"",(VLOOKUP(D27,Datenquelle!$A$54:$D$61,3,FALSE)*C27),"")</f>
        <v/>
      </c>
      <c r="L27" s="172" t="str">
        <f t="shared" si="0"/>
        <v/>
      </c>
      <c r="M27" s="171" t="str">
        <f>IF(H27&lt;&gt;"",(VLOOKUP(D27,Datenquelle!$A$54:$D$61,4,FALSE)*H27),"")</f>
        <v/>
      </c>
      <c r="N27" s="172" t="str">
        <f t="shared" si="1"/>
        <v/>
      </c>
      <c r="O27" s="171" t="str">
        <f>IF(H27&lt;&gt;"",((H27*3/13)/'1) Dateneingabe'!C33),"")</f>
        <v/>
      </c>
      <c r="P27" s="172" t="str">
        <f>IF(N27&lt;&gt;"",(((N27/12)*3/13)/'1) Dateneingabe'!C33),"")</f>
        <v/>
      </c>
      <c r="Q27" s="173" t="str">
        <f t="shared" si="2"/>
        <v/>
      </c>
    </row>
    <row r="28" spans="1:17" x14ac:dyDescent="0.35">
      <c r="A28" s="141">
        <v>24</v>
      </c>
      <c r="B28" s="166" t="str">
        <f>IF('1) Dateneingabe'!B34&lt;&gt;"",'1) Dateneingabe'!B34,"")</f>
        <v/>
      </c>
      <c r="C28" s="167" t="str">
        <f>IF('1) Dateneingabe'!C34&lt;&gt;"",('1) Dateneingabe'!C34/Datenquelle!$C$36),"")</f>
        <v/>
      </c>
      <c r="D28" s="168" t="str">
        <f>IF('1) Dateneingabe'!D34&lt;&gt;"",VLOOKUP('1) Dateneingabe'!D34,Datenquelle!$A$1:$C$9,3,FALSE),"")</f>
        <v/>
      </c>
      <c r="E28" s="169" t="str">
        <f>IF('1) Dateneingabe'!D34&lt;&gt;"",VLOOKUP('1) Dateneingabe'!D34,Datenquelle!$A$1:$G$9,6,FALSE),"")</f>
        <v/>
      </c>
      <c r="F28" s="169" t="str">
        <f>IF('1) Dateneingabe'!L34&lt;&gt;"",'1) Dateneingabe'!L34,"")</f>
        <v/>
      </c>
      <c r="G28" s="169" t="str">
        <f>IF('1) Dateneingabe'!E34&lt;&gt;"",VLOOKUP('1) Dateneingabe'!E34,Datenquelle!$A$13:$P$33,E28,FALSE),"")</f>
        <v/>
      </c>
      <c r="H28" s="170" t="str">
        <f>IF(D28&lt;&gt;"",(C28*VLOOKUP(D28,Datenquelle!$A$64:$G$71,(G28+1),FALSE)),"")</f>
        <v/>
      </c>
      <c r="I28" s="171" t="str">
        <f>IF(B28&lt;&gt;"",VLOOKUP('1) Dateneingabe'!G34,Datenquelle!$A$39:$D$40,3,FALSE),"")</f>
        <v/>
      </c>
      <c r="J28" s="171" t="str">
        <f>IF(D28&lt;&gt;"",(VLOOKUP(D28,Datenquelle!$A$54:$D$61,2,FALSE)*C28),"")</f>
        <v/>
      </c>
      <c r="K28" s="171" t="str">
        <f>IF(D28&lt;&gt;"",(VLOOKUP(D28,Datenquelle!$A$54:$D$61,3,FALSE)*C28),"")</f>
        <v/>
      </c>
      <c r="L28" s="172" t="str">
        <f t="shared" si="0"/>
        <v/>
      </c>
      <c r="M28" s="171" t="str">
        <f>IF(H28&lt;&gt;"",(VLOOKUP(D28,Datenquelle!$A$54:$D$61,4,FALSE)*H28),"")</f>
        <v/>
      </c>
      <c r="N28" s="172" t="str">
        <f t="shared" si="1"/>
        <v/>
      </c>
      <c r="O28" s="171" t="str">
        <f>IF(H28&lt;&gt;"",((H28*3/13)/'1) Dateneingabe'!C34),"")</f>
        <v/>
      </c>
      <c r="P28" s="172" t="str">
        <f>IF(N28&lt;&gt;"",(((N28/12)*3/13)/'1) Dateneingabe'!C34),"")</f>
        <v/>
      </c>
      <c r="Q28" s="173" t="str">
        <f t="shared" si="2"/>
        <v/>
      </c>
    </row>
    <row r="29" spans="1:17" x14ac:dyDescent="0.35">
      <c r="A29" s="141">
        <v>25</v>
      </c>
      <c r="B29" s="166" t="str">
        <f>IF('1) Dateneingabe'!B35&lt;&gt;"",'1) Dateneingabe'!B35,"")</f>
        <v/>
      </c>
      <c r="C29" s="167" t="str">
        <f>IF('1) Dateneingabe'!C35&lt;&gt;"",('1) Dateneingabe'!C35/Datenquelle!$C$36),"")</f>
        <v/>
      </c>
      <c r="D29" s="168" t="str">
        <f>IF('1) Dateneingabe'!D35&lt;&gt;"",VLOOKUP('1) Dateneingabe'!D35,Datenquelle!$A$1:$C$9,3,FALSE),"")</f>
        <v/>
      </c>
      <c r="E29" s="169" t="str">
        <f>IF('1) Dateneingabe'!D35&lt;&gt;"",VLOOKUP('1) Dateneingabe'!D35,Datenquelle!$A$1:$G$9,6,FALSE),"")</f>
        <v/>
      </c>
      <c r="F29" s="169" t="str">
        <f>IF('1) Dateneingabe'!L35&lt;&gt;"",'1) Dateneingabe'!L35,"")</f>
        <v/>
      </c>
      <c r="G29" s="169" t="str">
        <f>IF('1) Dateneingabe'!E35&lt;&gt;"",VLOOKUP('1) Dateneingabe'!E35,Datenquelle!$A$13:$P$33,E29,FALSE),"")</f>
        <v/>
      </c>
      <c r="H29" s="170" t="str">
        <f>IF(D29&lt;&gt;"",(C29*VLOOKUP(D29,Datenquelle!$A$64:$G$71,(G29+1),FALSE)),"")</f>
        <v/>
      </c>
      <c r="I29" s="171" t="str">
        <f>IF(B29&lt;&gt;"",VLOOKUP('1) Dateneingabe'!G35,Datenquelle!$A$39:$D$40,3,FALSE),"")</f>
        <v/>
      </c>
      <c r="J29" s="171" t="str">
        <f>IF(D29&lt;&gt;"",(VLOOKUP(D29,Datenquelle!$A$54:$D$61,2,FALSE)*C29),"")</f>
        <v/>
      </c>
      <c r="K29" s="171" t="str">
        <f>IF(D29&lt;&gt;"",(VLOOKUP(D29,Datenquelle!$A$54:$D$61,3,FALSE)*C29),"")</f>
        <v/>
      </c>
      <c r="L29" s="172" t="str">
        <f t="shared" si="0"/>
        <v/>
      </c>
      <c r="M29" s="171" t="str">
        <f>IF(H29&lt;&gt;"",(VLOOKUP(D29,Datenquelle!$A$54:$D$61,4,FALSE)*H29),"")</f>
        <v/>
      </c>
      <c r="N29" s="172" t="str">
        <f t="shared" si="1"/>
        <v/>
      </c>
      <c r="O29" s="171" t="str">
        <f>IF(H29&lt;&gt;"",((H29*3/13)/'1) Dateneingabe'!C35),"")</f>
        <v/>
      </c>
      <c r="P29" s="172" t="str">
        <f>IF(N29&lt;&gt;"",(((N29/12)*3/13)/'1) Dateneingabe'!C35),"")</f>
        <v/>
      </c>
      <c r="Q29" s="173" t="str">
        <f t="shared" si="2"/>
        <v/>
      </c>
    </row>
    <row r="30" spans="1:17" x14ac:dyDescent="0.35">
      <c r="A30" s="141">
        <v>26</v>
      </c>
      <c r="B30" s="166" t="str">
        <f>IF('1) Dateneingabe'!B36&lt;&gt;"",'1) Dateneingabe'!B36,"")</f>
        <v/>
      </c>
      <c r="C30" s="167" t="str">
        <f>IF('1) Dateneingabe'!C36&lt;&gt;"",('1) Dateneingabe'!C36/Datenquelle!$C$36),"")</f>
        <v/>
      </c>
      <c r="D30" s="168" t="str">
        <f>IF('1) Dateneingabe'!D36&lt;&gt;"",VLOOKUP('1) Dateneingabe'!D36,Datenquelle!$A$1:$C$9,3,FALSE),"")</f>
        <v/>
      </c>
      <c r="E30" s="169" t="str">
        <f>IF('1) Dateneingabe'!D36&lt;&gt;"",VLOOKUP('1) Dateneingabe'!D36,Datenquelle!$A$1:$G$9,6,FALSE),"")</f>
        <v/>
      </c>
      <c r="F30" s="169" t="str">
        <f>IF('1) Dateneingabe'!L36&lt;&gt;"",'1) Dateneingabe'!L36,"")</f>
        <v/>
      </c>
      <c r="G30" s="169" t="str">
        <f>IF('1) Dateneingabe'!E36&lt;&gt;"",VLOOKUP('1) Dateneingabe'!E36,Datenquelle!$A$13:$P$33,E30,FALSE),"")</f>
        <v/>
      </c>
      <c r="H30" s="170" t="str">
        <f>IF(D30&lt;&gt;"",(C30*VLOOKUP(D30,Datenquelle!$A$64:$G$71,(G30+1),FALSE)),"")</f>
        <v/>
      </c>
      <c r="I30" s="171" t="str">
        <f>IF(B30&lt;&gt;"",VLOOKUP('1) Dateneingabe'!G36,Datenquelle!$A$39:$D$40,3,FALSE),"")</f>
        <v/>
      </c>
      <c r="J30" s="171" t="str">
        <f>IF(D30&lt;&gt;"",(VLOOKUP(D30,Datenquelle!$A$54:$D$61,2,FALSE)*C30),"")</f>
        <v/>
      </c>
      <c r="K30" s="171" t="str">
        <f>IF(D30&lt;&gt;"",(VLOOKUP(D30,Datenquelle!$A$54:$D$61,3,FALSE)*C30),"")</f>
        <v/>
      </c>
      <c r="L30" s="172" t="str">
        <f t="shared" si="0"/>
        <v/>
      </c>
      <c r="M30" s="171" t="str">
        <f>IF(H30&lt;&gt;"",(VLOOKUP(D30,Datenquelle!$A$54:$D$61,4,FALSE)*H30),"")</f>
        <v/>
      </c>
      <c r="N30" s="172" t="str">
        <f t="shared" si="1"/>
        <v/>
      </c>
      <c r="O30" s="171" t="str">
        <f>IF(H30&lt;&gt;"",((H30*3/13)/'1) Dateneingabe'!C36),"")</f>
        <v/>
      </c>
      <c r="P30" s="172" t="str">
        <f>IF(N30&lt;&gt;"",(((N30/12)*3/13)/'1) Dateneingabe'!C36),"")</f>
        <v/>
      </c>
      <c r="Q30" s="173" t="str">
        <f t="shared" si="2"/>
        <v/>
      </c>
    </row>
    <row r="31" spans="1:17" x14ac:dyDescent="0.35">
      <c r="A31" s="141">
        <v>27</v>
      </c>
      <c r="B31" s="166" t="str">
        <f>IF('1) Dateneingabe'!B37&lt;&gt;"",'1) Dateneingabe'!B37,"")</f>
        <v/>
      </c>
      <c r="C31" s="167" t="str">
        <f>IF('1) Dateneingabe'!C37&lt;&gt;"",('1) Dateneingabe'!C37/Datenquelle!$C$36),"")</f>
        <v/>
      </c>
      <c r="D31" s="168" t="str">
        <f>IF('1) Dateneingabe'!D37&lt;&gt;"",VLOOKUP('1) Dateneingabe'!D37,Datenquelle!$A$1:$C$9,3,FALSE),"")</f>
        <v/>
      </c>
      <c r="E31" s="169" t="str">
        <f>IF('1) Dateneingabe'!D37&lt;&gt;"",VLOOKUP('1) Dateneingabe'!D37,Datenquelle!$A$1:$G$9,6,FALSE),"")</f>
        <v/>
      </c>
      <c r="F31" s="169" t="str">
        <f>IF('1) Dateneingabe'!L37&lt;&gt;"",'1) Dateneingabe'!L37,"")</f>
        <v/>
      </c>
      <c r="G31" s="169" t="str">
        <f>IF('1) Dateneingabe'!E37&lt;&gt;"",VLOOKUP('1) Dateneingabe'!E37,Datenquelle!$A$13:$P$33,E31,FALSE),"")</f>
        <v/>
      </c>
      <c r="H31" s="170" t="str">
        <f>IF(D31&lt;&gt;"",(C31*VLOOKUP(D31,Datenquelle!$A$64:$G$71,(G31+1),FALSE)),"")</f>
        <v/>
      </c>
      <c r="I31" s="171" t="str">
        <f>IF(B31&lt;&gt;"",VLOOKUP('1) Dateneingabe'!G37,Datenquelle!$A$39:$D$40,3,FALSE),"")</f>
        <v/>
      </c>
      <c r="J31" s="171" t="str">
        <f>IF(D31&lt;&gt;"",(VLOOKUP(D31,Datenquelle!$A$54:$D$61,2,FALSE)*C31),"")</f>
        <v/>
      </c>
      <c r="K31" s="171" t="str">
        <f>IF(D31&lt;&gt;"",(VLOOKUP(D31,Datenquelle!$A$54:$D$61,3,FALSE)*C31),"")</f>
        <v/>
      </c>
      <c r="L31" s="172" t="str">
        <f t="shared" si="0"/>
        <v/>
      </c>
      <c r="M31" s="171" t="str">
        <f>IF(H31&lt;&gt;"",(VLOOKUP(D31,Datenquelle!$A$54:$D$61,4,FALSE)*H31),"")</f>
        <v/>
      </c>
      <c r="N31" s="172" t="str">
        <f t="shared" si="1"/>
        <v/>
      </c>
      <c r="O31" s="171" t="str">
        <f>IF(H31&lt;&gt;"",((H31*3/13)/'1) Dateneingabe'!C37),"")</f>
        <v/>
      </c>
      <c r="P31" s="172" t="str">
        <f>IF(N31&lt;&gt;"",(((N31/12)*3/13)/'1) Dateneingabe'!C37),"")</f>
        <v/>
      </c>
      <c r="Q31" s="173" t="str">
        <f t="shared" si="2"/>
        <v/>
      </c>
    </row>
    <row r="32" spans="1:17" x14ac:dyDescent="0.35">
      <c r="A32" s="141">
        <v>28</v>
      </c>
      <c r="B32" s="166" t="str">
        <f>IF('1) Dateneingabe'!B38&lt;&gt;"",'1) Dateneingabe'!B38,"")</f>
        <v/>
      </c>
      <c r="C32" s="167" t="str">
        <f>IF('1) Dateneingabe'!C38&lt;&gt;"",('1) Dateneingabe'!C38/Datenquelle!$C$36),"")</f>
        <v/>
      </c>
      <c r="D32" s="168" t="str">
        <f>IF('1) Dateneingabe'!D38&lt;&gt;"",VLOOKUP('1) Dateneingabe'!D38,Datenquelle!$A$1:$C$9,3,FALSE),"")</f>
        <v/>
      </c>
      <c r="E32" s="169" t="str">
        <f>IF('1) Dateneingabe'!D38&lt;&gt;"",VLOOKUP('1) Dateneingabe'!D38,Datenquelle!$A$1:$G$9,6,FALSE),"")</f>
        <v/>
      </c>
      <c r="F32" s="169" t="str">
        <f>IF('1) Dateneingabe'!L38&lt;&gt;"",'1) Dateneingabe'!L38,"")</f>
        <v/>
      </c>
      <c r="G32" s="169" t="str">
        <f>IF('1) Dateneingabe'!E38&lt;&gt;"",VLOOKUP('1) Dateneingabe'!E38,Datenquelle!$A$13:$P$33,E32,FALSE),"")</f>
        <v/>
      </c>
      <c r="H32" s="170" t="str">
        <f>IF(D32&lt;&gt;"",(C32*VLOOKUP(D32,Datenquelle!$A$64:$G$71,(G32+1),FALSE)),"")</f>
        <v/>
      </c>
      <c r="I32" s="171" t="str">
        <f>IF(B32&lt;&gt;"",VLOOKUP('1) Dateneingabe'!G38,Datenquelle!$A$39:$D$40,3,FALSE),"")</f>
        <v/>
      </c>
      <c r="J32" s="171" t="str">
        <f>IF(D32&lt;&gt;"",(VLOOKUP(D32,Datenquelle!$A$54:$D$61,2,FALSE)*C32),"")</f>
        <v/>
      </c>
      <c r="K32" s="171" t="str">
        <f>IF(D32&lt;&gt;"",(VLOOKUP(D32,Datenquelle!$A$54:$D$61,3,FALSE)*C32),"")</f>
        <v/>
      </c>
      <c r="L32" s="172" t="str">
        <f t="shared" si="0"/>
        <v/>
      </c>
      <c r="M32" s="171" t="str">
        <f>IF(H32&lt;&gt;"",(VLOOKUP(D32,Datenquelle!$A$54:$D$61,4,FALSE)*H32),"")</f>
        <v/>
      </c>
      <c r="N32" s="172" t="str">
        <f t="shared" si="1"/>
        <v/>
      </c>
      <c r="O32" s="171" t="str">
        <f>IF(H32&lt;&gt;"",((H32*3/13)/'1) Dateneingabe'!C38),"")</f>
        <v/>
      </c>
      <c r="P32" s="172" t="str">
        <f>IF(N32&lt;&gt;"",(((N32/12)*3/13)/'1) Dateneingabe'!C38),"")</f>
        <v/>
      </c>
      <c r="Q32" s="173" t="str">
        <f t="shared" si="2"/>
        <v/>
      </c>
    </row>
    <row r="33" spans="1:17" x14ac:dyDescent="0.35">
      <c r="A33" s="141">
        <v>29</v>
      </c>
      <c r="B33" s="166" t="str">
        <f>IF('1) Dateneingabe'!B39&lt;&gt;"",'1) Dateneingabe'!B39,"")</f>
        <v/>
      </c>
      <c r="C33" s="167" t="str">
        <f>IF('1) Dateneingabe'!C39&lt;&gt;"",('1) Dateneingabe'!C39/Datenquelle!$C$36),"")</f>
        <v/>
      </c>
      <c r="D33" s="168" t="str">
        <f>IF('1) Dateneingabe'!D39&lt;&gt;"",VLOOKUP('1) Dateneingabe'!D39,Datenquelle!$A$1:$C$9,3,FALSE),"")</f>
        <v/>
      </c>
      <c r="E33" s="169" t="str">
        <f>IF('1) Dateneingabe'!D39&lt;&gt;"",VLOOKUP('1) Dateneingabe'!D39,Datenquelle!$A$1:$G$9,6,FALSE),"")</f>
        <v/>
      </c>
      <c r="F33" s="169" t="str">
        <f>IF('1) Dateneingabe'!L39&lt;&gt;"",'1) Dateneingabe'!L39,"")</f>
        <v/>
      </c>
      <c r="G33" s="169" t="str">
        <f>IF('1) Dateneingabe'!E39&lt;&gt;"",VLOOKUP('1) Dateneingabe'!E39,Datenquelle!$A$13:$P$33,E33,FALSE),"")</f>
        <v/>
      </c>
      <c r="H33" s="170" t="str">
        <f>IF(D33&lt;&gt;"",(C33*VLOOKUP(D33,Datenquelle!$A$64:$G$71,(G33+1),FALSE)),"")</f>
        <v/>
      </c>
      <c r="I33" s="171" t="str">
        <f>IF(B33&lt;&gt;"",VLOOKUP('1) Dateneingabe'!G39,Datenquelle!$A$39:$D$40,3,FALSE),"")</f>
        <v/>
      </c>
      <c r="J33" s="171" t="str">
        <f>IF(D33&lt;&gt;"",(VLOOKUP(D33,Datenquelle!$A$54:$D$61,2,FALSE)*C33),"")</f>
        <v/>
      </c>
      <c r="K33" s="171" t="str">
        <f>IF(D33&lt;&gt;"",(VLOOKUP(D33,Datenquelle!$A$54:$D$61,3,FALSE)*C33),"")</f>
        <v/>
      </c>
      <c r="L33" s="172" t="str">
        <f t="shared" si="0"/>
        <v/>
      </c>
      <c r="M33" s="171" t="str">
        <f>IF(H33&lt;&gt;"",(VLOOKUP(D33,Datenquelle!$A$54:$D$61,4,FALSE)*H33),"")</f>
        <v/>
      </c>
      <c r="N33" s="172" t="str">
        <f t="shared" si="1"/>
        <v/>
      </c>
      <c r="O33" s="171" t="str">
        <f>IF(H33&lt;&gt;"",((H33*3/13)/'1) Dateneingabe'!C39),"")</f>
        <v/>
      </c>
      <c r="P33" s="172" t="str">
        <f>IF(N33&lt;&gt;"",(((N33/12)*3/13)/'1) Dateneingabe'!C39),"")</f>
        <v/>
      </c>
      <c r="Q33" s="173" t="str">
        <f t="shared" si="2"/>
        <v/>
      </c>
    </row>
    <row r="34" spans="1:17" x14ac:dyDescent="0.35">
      <c r="A34" s="141">
        <v>30</v>
      </c>
      <c r="B34" s="166" t="str">
        <f>IF('1) Dateneingabe'!B40&lt;&gt;"",'1) Dateneingabe'!B40,"")</f>
        <v/>
      </c>
      <c r="C34" s="167" t="str">
        <f>IF('1) Dateneingabe'!C40&lt;&gt;"",('1) Dateneingabe'!C40/Datenquelle!$C$36),"")</f>
        <v/>
      </c>
      <c r="D34" s="168" t="str">
        <f>IF('1) Dateneingabe'!D40&lt;&gt;"",VLOOKUP('1) Dateneingabe'!D40,Datenquelle!$A$1:$C$9,3,FALSE),"")</f>
        <v/>
      </c>
      <c r="E34" s="169" t="str">
        <f>IF('1) Dateneingabe'!D40&lt;&gt;"",VLOOKUP('1) Dateneingabe'!D40,Datenquelle!$A$1:$G$9,6,FALSE),"")</f>
        <v/>
      </c>
      <c r="F34" s="169" t="str">
        <f>IF('1) Dateneingabe'!L40&lt;&gt;"",'1) Dateneingabe'!L40,"")</f>
        <v/>
      </c>
      <c r="G34" s="169" t="str">
        <f>IF('1) Dateneingabe'!E40&lt;&gt;"",VLOOKUP('1) Dateneingabe'!E40,Datenquelle!$A$13:$P$33,E34,FALSE),"")</f>
        <v/>
      </c>
      <c r="H34" s="170" t="str">
        <f>IF(D34&lt;&gt;"",(C34*VLOOKUP(D34,Datenquelle!$A$64:$G$71,(G34+1),FALSE)),"")</f>
        <v/>
      </c>
      <c r="I34" s="171" t="str">
        <f>IF(B34&lt;&gt;"",VLOOKUP('1) Dateneingabe'!G40,Datenquelle!$A$39:$D$40,3,FALSE),"")</f>
        <v/>
      </c>
      <c r="J34" s="171" t="str">
        <f>IF(D34&lt;&gt;"",(VLOOKUP(D34,Datenquelle!$A$54:$D$61,2,FALSE)*C34),"")</f>
        <v/>
      </c>
      <c r="K34" s="171" t="str">
        <f>IF(D34&lt;&gt;"",(VLOOKUP(D34,Datenquelle!$A$54:$D$61,3,FALSE)*C34),"")</f>
        <v/>
      </c>
      <c r="L34" s="172" t="str">
        <f t="shared" si="0"/>
        <v/>
      </c>
      <c r="M34" s="171" t="str">
        <f>IF(H34&lt;&gt;"",(VLOOKUP(D34,Datenquelle!$A$54:$D$61,4,FALSE)*H34),"")</f>
        <v/>
      </c>
      <c r="N34" s="172" t="str">
        <f t="shared" si="1"/>
        <v/>
      </c>
      <c r="O34" s="171" t="str">
        <f>IF(H34&lt;&gt;"",((H34*3/13)/'1) Dateneingabe'!C40),"")</f>
        <v/>
      </c>
      <c r="P34" s="172" t="str">
        <f>IF(N34&lt;&gt;"",(((N34/12)*3/13)/'1) Dateneingabe'!C40),"")</f>
        <v/>
      </c>
      <c r="Q34" s="173" t="str">
        <f t="shared" si="2"/>
        <v/>
      </c>
    </row>
    <row r="35" spans="1:17" x14ac:dyDescent="0.35">
      <c r="A35" s="141">
        <v>31</v>
      </c>
      <c r="B35" s="166" t="str">
        <f>IF('1) Dateneingabe'!B41&lt;&gt;"",'1) Dateneingabe'!B41,"")</f>
        <v/>
      </c>
      <c r="C35" s="167" t="str">
        <f>IF('1) Dateneingabe'!C41&lt;&gt;"",('1) Dateneingabe'!C41/Datenquelle!$C$36),"")</f>
        <v/>
      </c>
      <c r="D35" s="168" t="str">
        <f>IF('1) Dateneingabe'!D41&lt;&gt;"",VLOOKUP('1) Dateneingabe'!D41,Datenquelle!$A$1:$C$9,3,FALSE),"")</f>
        <v/>
      </c>
      <c r="E35" s="169" t="str">
        <f>IF('1) Dateneingabe'!D41&lt;&gt;"",VLOOKUP('1) Dateneingabe'!D41,Datenquelle!$A$1:$G$9,6,FALSE),"")</f>
        <v/>
      </c>
      <c r="F35" s="169" t="str">
        <f>IF('1) Dateneingabe'!L41&lt;&gt;"",'1) Dateneingabe'!L41,"")</f>
        <v/>
      </c>
      <c r="G35" s="169" t="str">
        <f>IF('1) Dateneingabe'!E41&lt;&gt;"",VLOOKUP('1) Dateneingabe'!E41,Datenquelle!$A$13:$P$33,E35,FALSE),"")</f>
        <v/>
      </c>
      <c r="H35" s="170" t="str">
        <f>IF(D35&lt;&gt;"",(C35*VLOOKUP(D35,Datenquelle!$A$64:$G$71,(G35+1),FALSE)),"")</f>
        <v/>
      </c>
      <c r="I35" s="171" t="str">
        <f>IF(B35&lt;&gt;"",VLOOKUP('1) Dateneingabe'!G41,Datenquelle!$A$39:$D$40,3,FALSE),"")</f>
        <v/>
      </c>
      <c r="J35" s="171" t="str">
        <f>IF(D35&lt;&gt;"",(VLOOKUP(D35,Datenquelle!$A$54:$D$61,2,FALSE)*C35),"")</f>
        <v/>
      </c>
      <c r="K35" s="171" t="str">
        <f>IF(D35&lt;&gt;"",(VLOOKUP(D35,Datenquelle!$A$54:$D$61,3,FALSE)*C35),"")</f>
        <v/>
      </c>
      <c r="L35" s="172" t="str">
        <f t="shared" si="0"/>
        <v/>
      </c>
      <c r="M35" s="171" t="str">
        <f>IF(H35&lt;&gt;"",(VLOOKUP(D35,Datenquelle!$A$54:$D$61,4,FALSE)*H35),"")</f>
        <v/>
      </c>
      <c r="N35" s="172" t="str">
        <f t="shared" si="1"/>
        <v/>
      </c>
      <c r="O35" s="171" t="str">
        <f>IF(H35&lt;&gt;"",((H35*3/13)/'1) Dateneingabe'!C41),"")</f>
        <v/>
      </c>
      <c r="P35" s="172" t="str">
        <f>IF(N35&lt;&gt;"",(((N35/12)*3/13)/'1) Dateneingabe'!C41),"")</f>
        <v/>
      </c>
      <c r="Q35" s="173" t="str">
        <f t="shared" si="2"/>
        <v/>
      </c>
    </row>
    <row r="36" spans="1:17" x14ac:dyDescent="0.35">
      <c r="A36" s="141">
        <v>32</v>
      </c>
      <c r="B36" s="166" t="str">
        <f>IF('1) Dateneingabe'!B42&lt;&gt;"",'1) Dateneingabe'!B42,"")</f>
        <v/>
      </c>
      <c r="C36" s="167" t="str">
        <f>IF('1) Dateneingabe'!C42&lt;&gt;"",('1) Dateneingabe'!C42/Datenquelle!$C$36),"")</f>
        <v/>
      </c>
      <c r="D36" s="168" t="str">
        <f>IF('1) Dateneingabe'!D42&lt;&gt;"",VLOOKUP('1) Dateneingabe'!D42,Datenquelle!$A$1:$C$9,3,FALSE),"")</f>
        <v/>
      </c>
      <c r="E36" s="169" t="str">
        <f>IF('1) Dateneingabe'!D42&lt;&gt;"",VLOOKUP('1) Dateneingabe'!D42,Datenquelle!$A$1:$G$9,6,FALSE),"")</f>
        <v/>
      </c>
      <c r="F36" s="169" t="str">
        <f>IF('1) Dateneingabe'!L42&lt;&gt;"",'1) Dateneingabe'!L42,"")</f>
        <v/>
      </c>
      <c r="G36" s="169" t="str">
        <f>IF('1) Dateneingabe'!E42&lt;&gt;"",VLOOKUP('1) Dateneingabe'!E42,Datenquelle!$A$13:$P$33,E36,FALSE),"")</f>
        <v/>
      </c>
      <c r="H36" s="170" t="str">
        <f>IF(D36&lt;&gt;"",(C36*VLOOKUP(D36,Datenquelle!$A$64:$G$71,(G36+1),FALSE)),"")</f>
        <v/>
      </c>
      <c r="I36" s="171" t="str">
        <f>IF(B36&lt;&gt;"",VLOOKUP('1) Dateneingabe'!G42,Datenquelle!$A$39:$D$40,3,FALSE),"")</f>
        <v/>
      </c>
      <c r="J36" s="171" t="str">
        <f>IF(D36&lt;&gt;"",(VLOOKUP(D36,Datenquelle!$A$54:$D$61,2,FALSE)*C36),"")</f>
        <v/>
      </c>
      <c r="K36" s="171" t="str">
        <f>IF(D36&lt;&gt;"",(VLOOKUP(D36,Datenquelle!$A$54:$D$61,3,FALSE)*C36),"")</f>
        <v/>
      </c>
      <c r="L36" s="172" t="str">
        <f t="shared" si="0"/>
        <v/>
      </c>
      <c r="M36" s="171" t="str">
        <f>IF(H36&lt;&gt;"",(VLOOKUP(D36,Datenquelle!$A$54:$D$61,4,FALSE)*H36),"")</f>
        <v/>
      </c>
      <c r="N36" s="172" t="str">
        <f t="shared" si="1"/>
        <v/>
      </c>
      <c r="O36" s="171" t="str">
        <f>IF(H36&lt;&gt;"",((H36*3/13)/'1) Dateneingabe'!C42),"")</f>
        <v/>
      </c>
      <c r="P36" s="172" t="str">
        <f>IF(N36&lt;&gt;"",(((N36/12)*3/13)/'1) Dateneingabe'!C42),"")</f>
        <v/>
      </c>
      <c r="Q36" s="173" t="str">
        <f t="shared" si="2"/>
        <v/>
      </c>
    </row>
    <row r="37" spans="1:17" x14ac:dyDescent="0.35">
      <c r="A37" s="141">
        <v>33</v>
      </c>
      <c r="B37" s="166" t="str">
        <f>IF('1) Dateneingabe'!B43&lt;&gt;"",'1) Dateneingabe'!B43,"")</f>
        <v/>
      </c>
      <c r="C37" s="167" t="str">
        <f>IF('1) Dateneingabe'!C43&lt;&gt;"",('1) Dateneingabe'!C43/Datenquelle!$C$36),"")</f>
        <v/>
      </c>
      <c r="D37" s="168" t="str">
        <f>IF('1) Dateneingabe'!D43&lt;&gt;"",VLOOKUP('1) Dateneingabe'!D43,Datenquelle!$A$1:$C$9,3,FALSE),"")</f>
        <v/>
      </c>
      <c r="E37" s="169" t="str">
        <f>IF('1) Dateneingabe'!D43&lt;&gt;"",VLOOKUP('1) Dateneingabe'!D43,Datenquelle!$A$1:$G$9,6,FALSE),"")</f>
        <v/>
      </c>
      <c r="F37" s="169" t="str">
        <f>IF('1) Dateneingabe'!L43&lt;&gt;"",'1) Dateneingabe'!L43,"")</f>
        <v/>
      </c>
      <c r="G37" s="169" t="str">
        <f>IF('1) Dateneingabe'!E43&lt;&gt;"",VLOOKUP('1) Dateneingabe'!E43,Datenquelle!$A$13:$P$33,E37,FALSE),"")</f>
        <v/>
      </c>
      <c r="H37" s="170" t="str">
        <f>IF(D37&lt;&gt;"",(C37*VLOOKUP(D37,Datenquelle!$A$64:$G$71,(G37+1),FALSE)),"")</f>
        <v/>
      </c>
      <c r="I37" s="171" t="str">
        <f>IF(B37&lt;&gt;"",VLOOKUP('1) Dateneingabe'!G43,Datenquelle!$A$39:$D$40,3,FALSE),"")</f>
        <v/>
      </c>
      <c r="J37" s="171" t="str">
        <f>IF(D37&lt;&gt;"",(VLOOKUP(D37,Datenquelle!$A$54:$D$61,2,FALSE)*C37),"")</f>
        <v/>
      </c>
      <c r="K37" s="171" t="str">
        <f>IF(D37&lt;&gt;"",(VLOOKUP(D37,Datenquelle!$A$54:$D$61,3,FALSE)*C37),"")</f>
        <v/>
      </c>
      <c r="L37" s="172" t="str">
        <f t="shared" si="0"/>
        <v/>
      </c>
      <c r="M37" s="171" t="str">
        <f>IF(H37&lt;&gt;"",(VLOOKUP(D37,Datenquelle!$A$54:$D$61,4,FALSE)*H37),"")</f>
        <v/>
      </c>
      <c r="N37" s="172" t="str">
        <f t="shared" si="1"/>
        <v/>
      </c>
      <c r="O37" s="171" t="str">
        <f>IF(H37&lt;&gt;"",((H37*3/13)/'1) Dateneingabe'!C43),"")</f>
        <v/>
      </c>
      <c r="P37" s="172" t="str">
        <f>IF(N37&lt;&gt;"",(((N37/12)*3/13)/'1) Dateneingabe'!C43),"")</f>
        <v/>
      </c>
      <c r="Q37" s="173" t="str">
        <f t="shared" si="2"/>
        <v/>
      </c>
    </row>
    <row r="38" spans="1:17" x14ac:dyDescent="0.35">
      <c r="A38" s="141">
        <v>34</v>
      </c>
      <c r="B38" s="166" t="str">
        <f>IF('1) Dateneingabe'!B44&lt;&gt;"",'1) Dateneingabe'!B44,"")</f>
        <v/>
      </c>
      <c r="C38" s="167" t="str">
        <f>IF('1) Dateneingabe'!C44&lt;&gt;"",('1) Dateneingabe'!C44/Datenquelle!$C$36),"")</f>
        <v/>
      </c>
      <c r="D38" s="168" t="str">
        <f>IF('1) Dateneingabe'!D44&lt;&gt;"",VLOOKUP('1) Dateneingabe'!D44,Datenquelle!$A$1:$C$9,3,FALSE),"")</f>
        <v/>
      </c>
      <c r="E38" s="169" t="str">
        <f>IF('1) Dateneingabe'!D44&lt;&gt;"",VLOOKUP('1) Dateneingabe'!D44,Datenquelle!$A$1:$G$9,6,FALSE),"")</f>
        <v/>
      </c>
      <c r="F38" s="169" t="str">
        <f>IF('1) Dateneingabe'!L44&lt;&gt;"",'1) Dateneingabe'!L44,"")</f>
        <v/>
      </c>
      <c r="G38" s="169" t="str">
        <f>IF('1) Dateneingabe'!E44&lt;&gt;"",VLOOKUP('1) Dateneingabe'!E44,Datenquelle!$A$13:$P$33,E38,FALSE),"")</f>
        <v/>
      </c>
      <c r="H38" s="170" t="str">
        <f>IF(D38&lt;&gt;"",(C38*VLOOKUP(D38,Datenquelle!$A$64:$G$71,(G38+1),FALSE)),"")</f>
        <v/>
      </c>
      <c r="I38" s="171" t="str">
        <f>IF(B38&lt;&gt;"",VLOOKUP('1) Dateneingabe'!G44,Datenquelle!$A$39:$D$40,3,FALSE),"")</f>
        <v/>
      </c>
      <c r="J38" s="171" t="str">
        <f>IF(D38&lt;&gt;"",(VLOOKUP(D38,Datenquelle!$A$54:$D$61,2,FALSE)*C38),"")</f>
        <v/>
      </c>
      <c r="K38" s="171" t="str">
        <f>IF(D38&lt;&gt;"",(VLOOKUP(D38,Datenquelle!$A$54:$D$61,3,FALSE)*C38),"")</f>
        <v/>
      </c>
      <c r="L38" s="172" t="str">
        <f t="shared" si="0"/>
        <v/>
      </c>
      <c r="M38" s="171" t="str">
        <f>IF(H38&lt;&gt;"",(VLOOKUP(D38,Datenquelle!$A$54:$D$61,4,FALSE)*H38),"")</f>
        <v/>
      </c>
      <c r="N38" s="172" t="str">
        <f t="shared" si="1"/>
        <v/>
      </c>
      <c r="O38" s="171" t="str">
        <f>IF(H38&lt;&gt;"",((H38*3/13)/'1) Dateneingabe'!C44),"")</f>
        <v/>
      </c>
      <c r="P38" s="172" t="str">
        <f>IF(N38&lt;&gt;"",(((N38/12)*3/13)/'1) Dateneingabe'!C44),"")</f>
        <v/>
      </c>
      <c r="Q38" s="173" t="str">
        <f t="shared" si="2"/>
        <v/>
      </c>
    </row>
    <row r="39" spans="1:17" x14ac:dyDescent="0.35">
      <c r="A39" s="141">
        <v>35</v>
      </c>
      <c r="B39" s="166" t="str">
        <f>IF('1) Dateneingabe'!B45&lt;&gt;"",'1) Dateneingabe'!B45,"")</f>
        <v/>
      </c>
      <c r="C39" s="167" t="str">
        <f>IF('1) Dateneingabe'!C45&lt;&gt;"",('1) Dateneingabe'!C45/Datenquelle!$C$36),"")</f>
        <v/>
      </c>
      <c r="D39" s="168" t="str">
        <f>IF('1) Dateneingabe'!D45&lt;&gt;"",VLOOKUP('1) Dateneingabe'!D45,Datenquelle!$A$1:$C$9,3,FALSE),"")</f>
        <v/>
      </c>
      <c r="E39" s="169" t="str">
        <f>IF('1) Dateneingabe'!D45&lt;&gt;"",VLOOKUP('1) Dateneingabe'!D45,Datenquelle!$A$1:$G$9,6,FALSE),"")</f>
        <v/>
      </c>
      <c r="F39" s="169" t="str">
        <f>IF('1) Dateneingabe'!L45&lt;&gt;"",'1) Dateneingabe'!L45,"")</f>
        <v/>
      </c>
      <c r="G39" s="169" t="str">
        <f>IF('1) Dateneingabe'!E45&lt;&gt;"",VLOOKUP('1) Dateneingabe'!E45,Datenquelle!$A$13:$P$33,E39,FALSE),"")</f>
        <v/>
      </c>
      <c r="H39" s="170" t="str">
        <f>IF(D39&lt;&gt;"",(C39*VLOOKUP(D39,Datenquelle!$A$64:$G$71,(G39+1),FALSE)),"")</f>
        <v/>
      </c>
      <c r="I39" s="171" t="str">
        <f>IF(B39&lt;&gt;"",VLOOKUP('1) Dateneingabe'!G45,Datenquelle!$A$39:$D$40,3,FALSE),"")</f>
        <v/>
      </c>
      <c r="J39" s="171" t="str">
        <f>IF(D39&lt;&gt;"",(VLOOKUP(D39,Datenquelle!$A$54:$D$61,2,FALSE)*C39),"")</f>
        <v/>
      </c>
      <c r="K39" s="171" t="str">
        <f>IF(D39&lt;&gt;"",(VLOOKUP(D39,Datenquelle!$A$54:$D$61,3,FALSE)*C39),"")</f>
        <v/>
      </c>
      <c r="L39" s="172" t="str">
        <f t="shared" si="0"/>
        <v/>
      </c>
      <c r="M39" s="171" t="str">
        <f>IF(H39&lt;&gt;"",(VLOOKUP(D39,Datenquelle!$A$54:$D$61,4,FALSE)*H39),"")</f>
        <v/>
      </c>
      <c r="N39" s="172" t="str">
        <f t="shared" si="1"/>
        <v/>
      </c>
      <c r="O39" s="171" t="str">
        <f>IF(H39&lt;&gt;"",((H39*3/13)/'1) Dateneingabe'!C45),"")</f>
        <v/>
      </c>
      <c r="P39" s="172" t="str">
        <f>IF(N39&lt;&gt;"",(((N39/12)*3/13)/'1) Dateneingabe'!C45),"")</f>
        <v/>
      </c>
      <c r="Q39" s="173" t="str">
        <f t="shared" si="2"/>
        <v/>
      </c>
    </row>
    <row r="40" spans="1:17" x14ac:dyDescent="0.35">
      <c r="A40" s="141">
        <v>36</v>
      </c>
      <c r="B40" s="166" t="str">
        <f>IF('1) Dateneingabe'!B46&lt;&gt;"",'1) Dateneingabe'!B46,"")</f>
        <v/>
      </c>
      <c r="C40" s="167" t="str">
        <f>IF('1) Dateneingabe'!C46&lt;&gt;"",('1) Dateneingabe'!C46/Datenquelle!$C$36),"")</f>
        <v/>
      </c>
      <c r="D40" s="168" t="str">
        <f>IF('1) Dateneingabe'!D46&lt;&gt;"",VLOOKUP('1) Dateneingabe'!D46,Datenquelle!$A$1:$C$9,3,FALSE),"")</f>
        <v/>
      </c>
      <c r="E40" s="169" t="str">
        <f>IF('1) Dateneingabe'!D46&lt;&gt;"",VLOOKUP('1) Dateneingabe'!D46,Datenquelle!$A$1:$G$9,6,FALSE),"")</f>
        <v/>
      </c>
      <c r="F40" s="169" t="str">
        <f>IF('1) Dateneingabe'!L46&lt;&gt;"",'1) Dateneingabe'!L46,"")</f>
        <v/>
      </c>
      <c r="G40" s="169" t="str">
        <f>IF('1) Dateneingabe'!E46&lt;&gt;"",VLOOKUP('1) Dateneingabe'!E46,Datenquelle!$A$13:$P$33,E40,FALSE),"")</f>
        <v/>
      </c>
      <c r="H40" s="170" t="str">
        <f>IF(D40&lt;&gt;"",(C40*VLOOKUP(D40,Datenquelle!$A$64:$G$71,(G40+1),FALSE)),"")</f>
        <v/>
      </c>
      <c r="I40" s="171" t="str">
        <f>IF(B40&lt;&gt;"",VLOOKUP('1) Dateneingabe'!G46,Datenquelle!$A$39:$D$40,3,FALSE),"")</f>
        <v/>
      </c>
      <c r="J40" s="171" t="str">
        <f>IF(D40&lt;&gt;"",(VLOOKUP(D40,Datenquelle!$A$54:$D$61,2,FALSE)*C40),"")</f>
        <v/>
      </c>
      <c r="K40" s="171" t="str">
        <f>IF(D40&lt;&gt;"",(VLOOKUP(D40,Datenquelle!$A$54:$D$61,3,FALSE)*C40),"")</f>
        <v/>
      </c>
      <c r="L40" s="172" t="str">
        <f t="shared" si="0"/>
        <v/>
      </c>
      <c r="M40" s="171" t="str">
        <f>IF(H40&lt;&gt;"",(VLOOKUP(D40,Datenquelle!$A$54:$D$61,4,FALSE)*H40),"")</f>
        <v/>
      </c>
      <c r="N40" s="172" t="str">
        <f t="shared" si="1"/>
        <v/>
      </c>
      <c r="O40" s="171" t="str">
        <f>IF(H40&lt;&gt;"",((H40*3/13)/'1) Dateneingabe'!C46),"")</f>
        <v/>
      </c>
      <c r="P40" s="172" t="str">
        <f>IF(N40&lt;&gt;"",(((N40/12)*3/13)/'1) Dateneingabe'!C46),"")</f>
        <v/>
      </c>
      <c r="Q40" s="173" t="str">
        <f t="shared" si="2"/>
        <v/>
      </c>
    </row>
    <row r="41" spans="1:17" x14ac:dyDescent="0.35">
      <c r="A41" s="141">
        <v>37</v>
      </c>
      <c r="B41" s="166" t="str">
        <f>IF('1) Dateneingabe'!B47&lt;&gt;"",'1) Dateneingabe'!B47,"")</f>
        <v/>
      </c>
      <c r="C41" s="167" t="str">
        <f>IF('1) Dateneingabe'!C47&lt;&gt;"",('1) Dateneingabe'!C47/Datenquelle!$C$36),"")</f>
        <v/>
      </c>
      <c r="D41" s="168" t="str">
        <f>IF('1) Dateneingabe'!D47&lt;&gt;"",VLOOKUP('1) Dateneingabe'!D47,Datenquelle!$A$1:$C$9,3,FALSE),"")</f>
        <v/>
      </c>
      <c r="E41" s="169" t="str">
        <f>IF('1) Dateneingabe'!D47&lt;&gt;"",VLOOKUP('1) Dateneingabe'!D47,Datenquelle!$A$1:$G$9,6,FALSE),"")</f>
        <v/>
      </c>
      <c r="F41" s="169" t="str">
        <f>IF('1) Dateneingabe'!L47&lt;&gt;"",'1) Dateneingabe'!L47,"")</f>
        <v/>
      </c>
      <c r="G41" s="169" t="str">
        <f>IF('1) Dateneingabe'!E47&lt;&gt;"",VLOOKUP('1) Dateneingabe'!E47,Datenquelle!$A$13:$P$33,E41,FALSE),"")</f>
        <v/>
      </c>
      <c r="H41" s="170" t="str">
        <f>IF(D41&lt;&gt;"",(C41*VLOOKUP(D41,Datenquelle!$A$64:$G$71,(G41+1),FALSE)),"")</f>
        <v/>
      </c>
      <c r="I41" s="171" t="str">
        <f>IF(B41&lt;&gt;"",VLOOKUP('1) Dateneingabe'!G47,Datenquelle!$A$39:$D$40,3,FALSE),"")</f>
        <v/>
      </c>
      <c r="J41" s="171" t="str">
        <f>IF(D41&lt;&gt;"",(VLOOKUP(D41,Datenquelle!$A$54:$D$61,2,FALSE)*C41),"")</f>
        <v/>
      </c>
      <c r="K41" s="171" t="str">
        <f>IF(D41&lt;&gt;"",(VLOOKUP(D41,Datenquelle!$A$54:$D$61,3,FALSE)*C41),"")</f>
        <v/>
      </c>
      <c r="L41" s="172" t="str">
        <f t="shared" si="0"/>
        <v/>
      </c>
      <c r="M41" s="171" t="str">
        <f>IF(H41&lt;&gt;"",(VLOOKUP(D41,Datenquelle!$A$54:$D$61,4,FALSE)*H41),"")</f>
        <v/>
      </c>
      <c r="N41" s="172" t="str">
        <f t="shared" si="1"/>
        <v/>
      </c>
      <c r="O41" s="171" t="str">
        <f>IF(H41&lt;&gt;"",((H41*3/13)/'1) Dateneingabe'!C47),"")</f>
        <v/>
      </c>
      <c r="P41" s="172" t="str">
        <f>IF(N41&lt;&gt;"",(((N41/12)*3/13)/'1) Dateneingabe'!C47),"")</f>
        <v/>
      </c>
      <c r="Q41" s="173" t="str">
        <f t="shared" si="2"/>
        <v/>
      </c>
    </row>
    <row r="42" spans="1:17" x14ac:dyDescent="0.35">
      <c r="A42" s="141">
        <v>38</v>
      </c>
      <c r="B42" s="166" t="str">
        <f>IF('1) Dateneingabe'!B48&lt;&gt;"",'1) Dateneingabe'!B48,"")</f>
        <v/>
      </c>
      <c r="C42" s="167" t="str">
        <f>IF('1) Dateneingabe'!C48&lt;&gt;"",('1) Dateneingabe'!C48/Datenquelle!$C$36),"")</f>
        <v/>
      </c>
      <c r="D42" s="168" t="str">
        <f>IF('1) Dateneingabe'!D48&lt;&gt;"",VLOOKUP('1) Dateneingabe'!D48,Datenquelle!$A$1:$C$9,3,FALSE),"")</f>
        <v/>
      </c>
      <c r="E42" s="169" t="str">
        <f>IF('1) Dateneingabe'!D48&lt;&gt;"",VLOOKUP('1) Dateneingabe'!D48,Datenquelle!$A$1:$G$9,6,FALSE),"")</f>
        <v/>
      </c>
      <c r="F42" s="169" t="str">
        <f>IF('1) Dateneingabe'!L48&lt;&gt;"",'1) Dateneingabe'!L48,"")</f>
        <v/>
      </c>
      <c r="G42" s="169" t="str">
        <f>IF('1) Dateneingabe'!E48&lt;&gt;"",VLOOKUP('1) Dateneingabe'!E48,Datenquelle!$A$13:$P$33,E42,FALSE),"")</f>
        <v/>
      </c>
      <c r="H42" s="170" t="str">
        <f>IF(D42&lt;&gt;"",(C42*VLOOKUP(D42,Datenquelle!$A$64:$G$71,(G42+1),FALSE)),"")</f>
        <v/>
      </c>
      <c r="I42" s="171" t="str">
        <f>IF(B42&lt;&gt;"",VLOOKUP('1) Dateneingabe'!G48,Datenquelle!$A$39:$D$40,3,FALSE),"")</f>
        <v/>
      </c>
      <c r="J42" s="171" t="str">
        <f>IF(D42&lt;&gt;"",(VLOOKUP(D42,Datenquelle!$A$54:$D$61,2,FALSE)*C42),"")</f>
        <v/>
      </c>
      <c r="K42" s="171" t="str">
        <f>IF(D42&lt;&gt;"",(VLOOKUP(D42,Datenquelle!$A$54:$D$61,3,FALSE)*C42),"")</f>
        <v/>
      </c>
      <c r="L42" s="172" t="str">
        <f t="shared" si="0"/>
        <v/>
      </c>
      <c r="M42" s="171" t="str">
        <f>IF(H42&lt;&gt;"",(VLOOKUP(D42,Datenquelle!$A$54:$D$61,4,FALSE)*H42),"")</f>
        <v/>
      </c>
      <c r="N42" s="172" t="str">
        <f t="shared" si="1"/>
        <v/>
      </c>
      <c r="O42" s="171" t="str">
        <f>IF(H42&lt;&gt;"",((H42*3/13)/'1) Dateneingabe'!C48),"")</f>
        <v/>
      </c>
      <c r="P42" s="172" t="str">
        <f>IF(N42&lt;&gt;"",(((N42/12)*3/13)/'1) Dateneingabe'!C48),"")</f>
        <v/>
      </c>
      <c r="Q42" s="173" t="str">
        <f t="shared" si="2"/>
        <v/>
      </c>
    </row>
    <row r="43" spans="1:17" x14ac:dyDescent="0.35">
      <c r="A43" s="141">
        <v>39</v>
      </c>
      <c r="B43" s="166" t="str">
        <f>IF('1) Dateneingabe'!B49&lt;&gt;"",'1) Dateneingabe'!B49,"")</f>
        <v/>
      </c>
      <c r="C43" s="167" t="str">
        <f>IF('1) Dateneingabe'!C49&lt;&gt;"",('1) Dateneingabe'!C49/Datenquelle!$C$36),"")</f>
        <v/>
      </c>
      <c r="D43" s="168" t="str">
        <f>IF('1) Dateneingabe'!D49&lt;&gt;"",VLOOKUP('1) Dateneingabe'!D49,Datenquelle!$A$1:$C$9,3,FALSE),"")</f>
        <v/>
      </c>
      <c r="E43" s="169" t="str">
        <f>IF('1) Dateneingabe'!D49&lt;&gt;"",VLOOKUP('1) Dateneingabe'!D49,Datenquelle!$A$1:$G$9,6,FALSE),"")</f>
        <v/>
      </c>
      <c r="F43" s="169" t="str">
        <f>IF('1) Dateneingabe'!L49&lt;&gt;"",'1) Dateneingabe'!L49,"")</f>
        <v/>
      </c>
      <c r="G43" s="169" t="str">
        <f>IF('1) Dateneingabe'!E49&lt;&gt;"",VLOOKUP('1) Dateneingabe'!E49,Datenquelle!$A$13:$P$33,E43,FALSE),"")</f>
        <v/>
      </c>
      <c r="H43" s="170" t="str">
        <f>IF(D43&lt;&gt;"",(C43*VLOOKUP(D43,Datenquelle!$A$64:$G$71,(G43+1),FALSE)),"")</f>
        <v/>
      </c>
      <c r="I43" s="171" t="str">
        <f>IF(B43&lt;&gt;"",VLOOKUP('1) Dateneingabe'!G49,Datenquelle!$A$39:$D$40,3,FALSE),"")</f>
        <v/>
      </c>
      <c r="J43" s="171" t="str">
        <f>IF(D43&lt;&gt;"",(VLOOKUP(D43,Datenquelle!$A$54:$D$61,2,FALSE)*C43),"")</f>
        <v/>
      </c>
      <c r="K43" s="171" t="str">
        <f>IF(D43&lt;&gt;"",(VLOOKUP(D43,Datenquelle!$A$54:$D$61,3,FALSE)*C43),"")</f>
        <v/>
      </c>
      <c r="L43" s="172" t="str">
        <f t="shared" si="0"/>
        <v/>
      </c>
      <c r="M43" s="171" t="str">
        <f>IF(H43&lt;&gt;"",(VLOOKUP(D43,Datenquelle!$A$54:$D$61,4,FALSE)*H43),"")</f>
        <v/>
      </c>
      <c r="N43" s="172" t="str">
        <f t="shared" si="1"/>
        <v/>
      </c>
      <c r="O43" s="171" t="str">
        <f>IF(H43&lt;&gt;"",((H43*3/13)/'1) Dateneingabe'!C49),"")</f>
        <v/>
      </c>
      <c r="P43" s="172" t="str">
        <f>IF(N43&lt;&gt;"",(((N43/12)*3/13)/'1) Dateneingabe'!C49),"")</f>
        <v/>
      </c>
      <c r="Q43" s="173" t="str">
        <f t="shared" si="2"/>
        <v/>
      </c>
    </row>
    <row r="44" spans="1:17" x14ac:dyDescent="0.35">
      <c r="A44" s="141">
        <v>40</v>
      </c>
      <c r="B44" s="166" t="str">
        <f>IF('1) Dateneingabe'!B50&lt;&gt;"",'1) Dateneingabe'!B50,"")</f>
        <v/>
      </c>
      <c r="C44" s="167" t="str">
        <f>IF('1) Dateneingabe'!C50&lt;&gt;"",('1) Dateneingabe'!C50/Datenquelle!$C$36),"")</f>
        <v/>
      </c>
      <c r="D44" s="168" t="str">
        <f>IF('1) Dateneingabe'!D50&lt;&gt;"",VLOOKUP('1) Dateneingabe'!D50,Datenquelle!$A$1:$C$9,3,FALSE),"")</f>
        <v/>
      </c>
      <c r="E44" s="169" t="str">
        <f>IF('1) Dateneingabe'!D50&lt;&gt;"",VLOOKUP('1) Dateneingabe'!D50,Datenquelle!$A$1:$G$9,6,FALSE),"")</f>
        <v/>
      </c>
      <c r="F44" s="169" t="str">
        <f>IF('1) Dateneingabe'!L50&lt;&gt;"",'1) Dateneingabe'!L50,"")</f>
        <v/>
      </c>
      <c r="G44" s="169" t="str">
        <f>IF('1) Dateneingabe'!E50&lt;&gt;"",VLOOKUP('1) Dateneingabe'!E50,Datenquelle!$A$13:$P$33,E44,FALSE),"")</f>
        <v/>
      </c>
      <c r="H44" s="170" t="str">
        <f>IF(D44&lt;&gt;"",(C44*VLOOKUP(D44,Datenquelle!$A$64:$G$71,(G44+1),FALSE)),"")</f>
        <v/>
      </c>
      <c r="I44" s="171" t="str">
        <f>IF(B44&lt;&gt;"",VLOOKUP('1) Dateneingabe'!G50,Datenquelle!$A$39:$D$40,3,FALSE),"")</f>
        <v/>
      </c>
      <c r="J44" s="171" t="str">
        <f>IF(D44&lt;&gt;"",(VLOOKUP(D44,Datenquelle!$A$54:$D$61,2,FALSE)*C44),"")</f>
        <v/>
      </c>
      <c r="K44" s="171" t="str">
        <f>IF(D44&lt;&gt;"",(VLOOKUP(D44,Datenquelle!$A$54:$D$61,3,FALSE)*C44),"")</f>
        <v/>
      </c>
      <c r="L44" s="172" t="str">
        <f t="shared" si="0"/>
        <v/>
      </c>
      <c r="M44" s="171" t="str">
        <f>IF(H44&lt;&gt;"",(VLOOKUP(D44,Datenquelle!$A$54:$D$61,4,FALSE)*H44),"")</f>
        <v/>
      </c>
      <c r="N44" s="172" t="str">
        <f t="shared" si="1"/>
        <v/>
      </c>
      <c r="O44" s="171" t="str">
        <f>IF(H44&lt;&gt;"",((H44*3/13)/'1) Dateneingabe'!C50),"")</f>
        <v/>
      </c>
      <c r="P44" s="172" t="str">
        <f>IF(N44&lt;&gt;"",(((N44/12)*3/13)/'1) Dateneingabe'!C50),"")</f>
        <v/>
      </c>
      <c r="Q44" s="173" t="str">
        <f t="shared" si="2"/>
        <v/>
      </c>
    </row>
    <row r="45" spans="1:17" x14ac:dyDescent="0.35">
      <c r="A45" s="141">
        <v>41</v>
      </c>
      <c r="B45" s="166" t="str">
        <f>IF('1) Dateneingabe'!B51&lt;&gt;"",'1) Dateneingabe'!B51,"")</f>
        <v/>
      </c>
      <c r="C45" s="167" t="str">
        <f>IF('1) Dateneingabe'!C51&lt;&gt;"",('1) Dateneingabe'!C51/Datenquelle!$C$36),"")</f>
        <v/>
      </c>
      <c r="D45" s="168" t="str">
        <f>IF('1) Dateneingabe'!D51&lt;&gt;"",VLOOKUP('1) Dateneingabe'!D51,Datenquelle!$A$1:$C$9,3,FALSE),"")</f>
        <v/>
      </c>
      <c r="E45" s="169" t="str">
        <f>IF('1) Dateneingabe'!D51&lt;&gt;"",VLOOKUP('1) Dateneingabe'!D51,Datenquelle!$A$1:$G$9,6,FALSE),"")</f>
        <v/>
      </c>
      <c r="F45" s="169" t="str">
        <f>IF('1) Dateneingabe'!L51&lt;&gt;"",'1) Dateneingabe'!L51,"")</f>
        <v/>
      </c>
      <c r="G45" s="169" t="str">
        <f>IF('1) Dateneingabe'!E51&lt;&gt;"",VLOOKUP('1) Dateneingabe'!E51,Datenquelle!$A$13:$P$33,E45,FALSE),"")</f>
        <v/>
      </c>
      <c r="H45" s="170" t="str">
        <f>IF(D45&lt;&gt;"",(C45*VLOOKUP(D45,Datenquelle!$A$64:$G$71,(G45+1),FALSE)),"")</f>
        <v/>
      </c>
      <c r="I45" s="171" t="str">
        <f>IF(B45&lt;&gt;"",VLOOKUP('1) Dateneingabe'!G51,Datenquelle!$A$39:$D$40,3,FALSE),"")</f>
        <v/>
      </c>
      <c r="J45" s="171" t="str">
        <f>IF(D45&lt;&gt;"",(VLOOKUP(D45,Datenquelle!$A$54:$D$61,2,FALSE)*C45),"")</f>
        <v/>
      </c>
      <c r="K45" s="171" t="str">
        <f>IF(D45&lt;&gt;"",(VLOOKUP(D45,Datenquelle!$A$54:$D$61,3,FALSE)*C45),"")</f>
        <v/>
      </c>
      <c r="L45" s="172" t="str">
        <f t="shared" si="0"/>
        <v/>
      </c>
      <c r="M45" s="171" t="str">
        <f>IF(H45&lt;&gt;"",(VLOOKUP(D45,Datenquelle!$A$54:$D$61,4,FALSE)*H45),"")</f>
        <v/>
      </c>
      <c r="N45" s="172" t="str">
        <f t="shared" si="1"/>
        <v/>
      </c>
      <c r="O45" s="171" t="str">
        <f>IF(H45&lt;&gt;"",((H45*3/13)/'1) Dateneingabe'!C51),"")</f>
        <v/>
      </c>
      <c r="P45" s="172" t="str">
        <f>IF(N45&lt;&gt;"",(((N45/12)*3/13)/'1) Dateneingabe'!C51),"")</f>
        <v/>
      </c>
      <c r="Q45" s="173" t="str">
        <f t="shared" si="2"/>
        <v/>
      </c>
    </row>
    <row r="46" spans="1:17" x14ac:dyDescent="0.35">
      <c r="A46" s="141">
        <v>42</v>
      </c>
      <c r="B46" s="166" t="str">
        <f>IF('1) Dateneingabe'!B52&lt;&gt;"",'1) Dateneingabe'!B52,"")</f>
        <v/>
      </c>
      <c r="C46" s="167" t="str">
        <f>IF('1) Dateneingabe'!C52&lt;&gt;"",('1) Dateneingabe'!C52/Datenquelle!$C$36),"")</f>
        <v/>
      </c>
      <c r="D46" s="168" t="str">
        <f>IF('1) Dateneingabe'!D52&lt;&gt;"",VLOOKUP('1) Dateneingabe'!D52,Datenquelle!$A$1:$C$9,3,FALSE),"")</f>
        <v/>
      </c>
      <c r="E46" s="169" t="str">
        <f>IF('1) Dateneingabe'!D52&lt;&gt;"",VLOOKUP('1) Dateneingabe'!D52,Datenquelle!$A$1:$G$9,6,FALSE),"")</f>
        <v/>
      </c>
      <c r="F46" s="169" t="str">
        <f>IF('1) Dateneingabe'!L52&lt;&gt;"",'1) Dateneingabe'!L52,"")</f>
        <v/>
      </c>
      <c r="G46" s="169" t="str">
        <f>IF('1) Dateneingabe'!E52&lt;&gt;"",VLOOKUP('1) Dateneingabe'!E52,Datenquelle!$A$13:$P$33,E46,FALSE),"")</f>
        <v/>
      </c>
      <c r="H46" s="170" t="str">
        <f>IF(D46&lt;&gt;"",(C46*VLOOKUP(D46,Datenquelle!$A$64:$G$71,(G46+1),FALSE)),"")</f>
        <v/>
      </c>
      <c r="I46" s="171" t="str">
        <f>IF(B46&lt;&gt;"",VLOOKUP('1) Dateneingabe'!G52,Datenquelle!$A$39:$D$40,3,FALSE),"")</f>
        <v/>
      </c>
      <c r="J46" s="171" t="str">
        <f>IF(D46&lt;&gt;"",(VLOOKUP(D46,Datenquelle!$A$54:$D$61,2,FALSE)*C46),"")</f>
        <v/>
      </c>
      <c r="K46" s="171" t="str">
        <f>IF(D46&lt;&gt;"",(VLOOKUP(D46,Datenquelle!$A$54:$D$61,3,FALSE)*C46),"")</f>
        <v/>
      </c>
      <c r="L46" s="172" t="str">
        <f t="shared" si="0"/>
        <v/>
      </c>
      <c r="M46" s="171" t="str">
        <f>IF(H46&lt;&gt;"",(VLOOKUP(D46,Datenquelle!$A$54:$D$61,4,FALSE)*H46),"")</f>
        <v/>
      </c>
      <c r="N46" s="172" t="str">
        <f t="shared" si="1"/>
        <v/>
      </c>
      <c r="O46" s="171" t="str">
        <f>IF(H46&lt;&gt;"",((H46*3/13)/'1) Dateneingabe'!C52),"")</f>
        <v/>
      </c>
      <c r="P46" s="172" t="str">
        <f>IF(N46&lt;&gt;"",(((N46/12)*3/13)/'1) Dateneingabe'!C52),"")</f>
        <v/>
      </c>
      <c r="Q46" s="173" t="str">
        <f t="shared" si="2"/>
        <v/>
      </c>
    </row>
    <row r="47" spans="1:17" x14ac:dyDescent="0.35">
      <c r="A47" s="141">
        <v>43</v>
      </c>
      <c r="B47" s="166" t="str">
        <f>IF('1) Dateneingabe'!B53&lt;&gt;"",'1) Dateneingabe'!B53,"")</f>
        <v/>
      </c>
      <c r="C47" s="167" t="str">
        <f>IF('1) Dateneingabe'!C53&lt;&gt;"",('1) Dateneingabe'!C53/Datenquelle!$C$36),"")</f>
        <v/>
      </c>
      <c r="D47" s="168" t="str">
        <f>IF('1) Dateneingabe'!D53&lt;&gt;"",VLOOKUP('1) Dateneingabe'!D53,Datenquelle!$A$1:$C$9,3,FALSE),"")</f>
        <v/>
      </c>
      <c r="E47" s="169" t="str">
        <f>IF('1) Dateneingabe'!D53&lt;&gt;"",VLOOKUP('1) Dateneingabe'!D53,Datenquelle!$A$1:$G$9,6,FALSE),"")</f>
        <v/>
      </c>
      <c r="F47" s="169" t="str">
        <f>IF('1) Dateneingabe'!L53&lt;&gt;"",'1) Dateneingabe'!L53,"")</f>
        <v/>
      </c>
      <c r="G47" s="169" t="str">
        <f>IF('1) Dateneingabe'!E53&lt;&gt;"",VLOOKUP('1) Dateneingabe'!E53,Datenquelle!$A$13:$P$33,E47,FALSE),"")</f>
        <v/>
      </c>
      <c r="H47" s="170" t="str">
        <f>IF(D47&lt;&gt;"",(C47*VLOOKUP(D47,Datenquelle!$A$64:$G$71,(G47+1),FALSE)),"")</f>
        <v/>
      </c>
      <c r="I47" s="171" t="str">
        <f>IF(B47&lt;&gt;"",VLOOKUP('1) Dateneingabe'!G53,Datenquelle!$A$39:$D$40,3,FALSE),"")</f>
        <v/>
      </c>
      <c r="J47" s="171" t="str">
        <f>IF(D47&lt;&gt;"",(VLOOKUP(D47,Datenquelle!$A$54:$D$61,2,FALSE)*C47),"")</f>
        <v/>
      </c>
      <c r="K47" s="171" t="str">
        <f>IF(D47&lt;&gt;"",(VLOOKUP(D47,Datenquelle!$A$54:$D$61,3,FALSE)*C47),"")</f>
        <v/>
      </c>
      <c r="L47" s="172" t="str">
        <f t="shared" si="0"/>
        <v/>
      </c>
      <c r="M47" s="171" t="str">
        <f>IF(H47&lt;&gt;"",(VLOOKUP(D47,Datenquelle!$A$54:$D$61,4,FALSE)*H47),"")</f>
        <v/>
      </c>
      <c r="N47" s="172" t="str">
        <f t="shared" si="1"/>
        <v/>
      </c>
      <c r="O47" s="171" t="str">
        <f>IF(H47&lt;&gt;"",((H47*3/13)/'1) Dateneingabe'!C53),"")</f>
        <v/>
      </c>
      <c r="P47" s="172" t="str">
        <f>IF(N47&lt;&gt;"",(((N47/12)*3/13)/'1) Dateneingabe'!C53),"")</f>
        <v/>
      </c>
      <c r="Q47" s="173" t="str">
        <f t="shared" si="2"/>
        <v/>
      </c>
    </row>
    <row r="48" spans="1:17" x14ac:dyDescent="0.35">
      <c r="A48" s="141">
        <v>44</v>
      </c>
      <c r="B48" s="166" t="str">
        <f>IF('1) Dateneingabe'!B54&lt;&gt;"",'1) Dateneingabe'!B54,"")</f>
        <v/>
      </c>
      <c r="C48" s="167" t="str">
        <f>IF('1) Dateneingabe'!C54&lt;&gt;"",('1) Dateneingabe'!C54/Datenquelle!$C$36),"")</f>
        <v/>
      </c>
      <c r="D48" s="168" t="str">
        <f>IF('1) Dateneingabe'!D54&lt;&gt;"",VLOOKUP('1) Dateneingabe'!D54,Datenquelle!$A$1:$C$9,3,FALSE),"")</f>
        <v/>
      </c>
      <c r="E48" s="169" t="str">
        <f>IF('1) Dateneingabe'!D54&lt;&gt;"",VLOOKUP('1) Dateneingabe'!D54,Datenquelle!$A$1:$G$9,6,FALSE),"")</f>
        <v/>
      </c>
      <c r="F48" s="169" t="str">
        <f>IF('1) Dateneingabe'!L54&lt;&gt;"",'1) Dateneingabe'!L54,"")</f>
        <v/>
      </c>
      <c r="G48" s="169" t="str">
        <f>IF('1) Dateneingabe'!E54&lt;&gt;"",VLOOKUP('1) Dateneingabe'!E54,Datenquelle!$A$13:$P$33,E48,FALSE),"")</f>
        <v/>
      </c>
      <c r="H48" s="170" t="str">
        <f>IF(D48&lt;&gt;"",(C48*VLOOKUP(D48,Datenquelle!$A$64:$G$71,(G48+1),FALSE)),"")</f>
        <v/>
      </c>
      <c r="I48" s="171" t="str">
        <f>IF(B48&lt;&gt;"",VLOOKUP('1) Dateneingabe'!G54,Datenquelle!$A$39:$D$40,3,FALSE),"")</f>
        <v/>
      </c>
      <c r="J48" s="171" t="str">
        <f>IF(D48&lt;&gt;"",(VLOOKUP(D48,Datenquelle!$A$54:$D$61,2,FALSE)*C48),"")</f>
        <v/>
      </c>
      <c r="K48" s="171" t="str">
        <f>IF(D48&lt;&gt;"",(VLOOKUP(D48,Datenquelle!$A$54:$D$61,3,FALSE)*C48),"")</f>
        <v/>
      </c>
      <c r="L48" s="172" t="str">
        <f t="shared" si="0"/>
        <v/>
      </c>
      <c r="M48" s="171" t="str">
        <f>IF(H48&lt;&gt;"",(VLOOKUP(D48,Datenquelle!$A$54:$D$61,4,FALSE)*H48),"")</f>
        <v/>
      </c>
      <c r="N48" s="172" t="str">
        <f t="shared" si="1"/>
        <v/>
      </c>
      <c r="O48" s="171" t="str">
        <f>IF(H48&lt;&gt;"",((H48*3/13)/'1) Dateneingabe'!C54),"")</f>
        <v/>
      </c>
      <c r="P48" s="172" t="str">
        <f>IF(N48&lt;&gt;"",(((N48/12)*3/13)/'1) Dateneingabe'!C54),"")</f>
        <v/>
      </c>
      <c r="Q48" s="173" t="str">
        <f t="shared" si="2"/>
        <v/>
      </c>
    </row>
    <row r="49" spans="1:17" x14ac:dyDescent="0.35">
      <c r="A49" s="141">
        <v>45</v>
      </c>
      <c r="B49" s="166" t="str">
        <f>IF('1) Dateneingabe'!B55&lt;&gt;"",'1) Dateneingabe'!B55,"")</f>
        <v/>
      </c>
      <c r="C49" s="167" t="str">
        <f>IF('1) Dateneingabe'!C55&lt;&gt;"",('1) Dateneingabe'!C55/Datenquelle!$C$36),"")</f>
        <v/>
      </c>
      <c r="D49" s="168" t="str">
        <f>IF('1) Dateneingabe'!D55&lt;&gt;"",VLOOKUP('1) Dateneingabe'!D55,Datenquelle!$A$1:$C$9,3,FALSE),"")</f>
        <v/>
      </c>
      <c r="E49" s="169" t="str">
        <f>IF('1) Dateneingabe'!D55&lt;&gt;"",VLOOKUP('1) Dateneingabe'!D55,Datenquelle!$A$1:$G$9,6,FALSE),"")</f>
        <v/>
      </c>
      <c r="F49" s="169" t="str">
        <f>IF('1) Dateneingabe'!L55&lt;&gt;"",'1) Dateneingabe'!L55,"")</f>
        <v/>
      </c>
      <c r="G49" s="169" t="str">
        <f>IF('1) Dateneingabe'!E55&lt;&gt;"",VLOOKUP('1) Dateneingabe'!E55,Datenquelle!$A$13:$P$33,E49,FALSE),"")</f>
        <v/>
      </c>
      <c r="H49" s="170" t="str">
        <f>IF(D49&lt;&gt;"",(C49*VLOOKUP(D49,Datenquelle!$A$64:$G$71,(G49+1),FALSE)),"")</f>
        <v/>
      </c>
      <c r="I49" s="171" t="str">
        <f>IF(B49&lt;&gt;"",VLOOKUP('1) Dateneingabe'!G55,Datenquelle!$A$39:$D$40,3,FALSE),"")</f>
        <v/>
      </c>
      <c r="J49" s="171" t="str">
        <f>IF(D49&lt;&gt;"",(VLOOKUP(D49,Datenquelle!$A$54:$D$61,2,FALSE)*C49),"")</f>
        <v/>
      </c>
      <c r="K49" s="171" t="str">
        <f>IF(D49&lt;&gt;"",(VLOOKUP(D49,Datenquelle!$A$54:$D$61,3,FALSE)*C49),"")</f>
        <v/>
      </c>
      <c r="L49" s="172" t="str">
        <f t="shared" si="0"/>
        <v/>
      </c>
      <c r="M49" s="171" t="str">
        <f>IF(H49&lt;&gt;"",(VLOOKUP(D49,Datenquelle!$A$54:$D$61,4,FALSE)*H49),"")</f>
        <v/>
      </c>
      <c r="N49" s="172" t="str">
        <f t="shared" si="1"/>
        <v/>
      </c>
      <c r="O49" s="171" t="str">
        <f>IF(H49&lt;&gt;"",((H49*3/13)/'1) Dateneingabe'!C55),"")</f>
        <v/>
      </c>
      <c r="P49" s="172" t="str">
        <f>IF(N49&lt;&gt;"",(((N49/12)*3/13)/'1) Dateneingabe'!C55),"")</f>
        <v/>
      </c>
      <c r="Q49" s="173" t="str">
        <f t="shared" si="2"/>
        <v/>
      </c>
    </row>
    <row r="50" spans="1:17" x14ac:dyDescent="0.35">
      <c r="A50" s="141">
        <v>46</v>
      </c>
      <c r="B50" s="166" t="str">
        <f>IF('1) Dateneingabe'!B56&lt;&gt;"",'1) Dateneingabe'!B56,"")</f>
        <v/>
      </c>
      <c r="C50" s="167" t="str">
        <f>IF('1) Dateneingabe'!C56&lt;&gt;"",('1) Dateneingabe'!C56/Datenquelle!$C$36),"")</f>
        <v/>
      </c>
      <c r="D50" s="168" t="str">
        <f>IF('1) Dateneingabe'!D56&lt;&gt;"",VLOOKUP('1) Dateneingabe'!D56,Datenquelle!$A$1:$C$9,3,FALSE),"")</f>
        <v/>
      </c>
      <c r="E50" s="169" t="str">
        <f>IF('1) Dateneingabe'!D56&lt;&gt;"",VLOOKUP('1) Dateneingabe'!D56,Datenquelle!$A$1:$G$9,6,FALSE),"")</f>
        <v/>
      </c>
      <c r="F50" s="169" t="str">
        <f>IF('1) Dateneingabe'!L56&lt;&gt;"",'1) Dateneingabe'!L56,"")</f>
        <v/>
      </c>
      <c r="G50" s="169" t="str">
        <f>IF('1) Dateneingabe'!E56&lt;&gt;"",VLOOKUP('1) Dateneingabe'!E56,Datenquelle!$A$13:$P$33,E50,FALSE),"")</f>
        <v/>
      </c>
      <c r="H50" s="170" t="str">
        <f>IF(D50&lt;&gt;"",(C50*VLOOKUP(D50,Datenquelle!$A$64:$G$71,(G50+1),FALSE)),"")</f>
        <v/>
      </c>
      <c r="I50" s="171" t="str">
        <f>IF(B50&lt;&gt;"",VLOOKUP('1) Dateneingabe'!G56,Datenquelle!$A$39:$D$40,3,FALSE),"")</f>
        <v/>
      </c>
      <c r="J50" s="171" t="str">
        <f>IF(D50&lt;&gt;"",(VLOOKUP(D50,Datenquelle!$A$54:$D$61,2,FALSE)*C50),"")</f>
        <v/>
      </c>
      <c r="K50" s="171" t="str">
        <f>IF(D50&lt;&gt;"",(VLOOKUP(D50,Datenquelle!$A$54:$D$61,3,FALSE)*C50),"")</f>
        <v/>
      </c>
      <c r="L50" s="172" t="str">
        <f t="shared" si="0"/>
        <v/>
      </c>
      <c r="M50" s="171" t="str">
        <f>IF(H50&lt;&gt;"",(VLOOKUP(D50,Datenquelle!$A$54:$D$61,4,FALSE)*H50),"")</f>
        <v/>
      </c>
      <c r="N50" s="172" t="str">
        <f t="shared" si="1"/>
        <v/>
      </c>
      <c r="O50" s="171" t="str">
        <f>IF(H50&lt;&gt;"",((H50*3/13)/'1) Dateneingabe'!C56),"")</f>
        <v/>
      </c>
      <c r="P50" s="172" t="str">
        <f>IF(N50&lt;&gt;"",(((N50/12)*3/13)/'1) Dateneingabe'!C56),"")</f>
        <v/>
      </c>
      <c r="Q50" s="173" t="str">
        <f t="shared" si="2"/>
        <v/>
      </c>
    </row>
    <row r="51" spans="1:17" x14ac:dyDescent="0.35">
      <c r="A51" s="141">
        <v>47</v>
      </c>
      <c r="B51" s="166" t="str">
        <f>IF('1) Dateneingabe'!B57&lt;&gt;"",'1) Dateneingabe'!B57,"")</f>
        <v/>
      </c>
      <c r="C51" s="167" t="str">
        <f>IF('1) Dateneingabe'!C57&lt;&gt;"",('1) Dateneingabe'!C57/Datenquelle!$C$36),"")</f>
        <v/>
      </c>
      <c r="D51" s="168" t="str">
        <f>IF('1) Dateneingabe'!D57&lt;&gt;"",VLOOKUP('1) Dateneingabe'!D57,Datenquelle!$A$1:$C$9,3,FALSE),"")</f>
        <v/>
      </c>
      <c r="E51" s="169" t="str">
        <f>IF('1) Dateneingabe'!D57&lt;&gt;"",VLOOKUP('1) Dateneingabe'!D57,Datenquelle!$A$1:$G$9,6,FALSE),"")</f>
        <v/>
      </c>
      <c r="F51" s="169" t="str">
        <f>IF('1) Dateneingabe'!L57&lt;&gt;"",'1) Dateneingabe'!L57,"")</f>
        <v/>
      </c>
      <c r="G51" s="169" t="str">
        <f>IF('1) Dateneingabe'!E57&lt;&gt;"",VLOOKUP('1) Dateneingabe'!E57,Datenquelle!$A$13:$P$33,E51,FALSE),"")</f>
        <v/>
      </c>
      <c r="H51" s="170" t="str">
        <f>IF(D51&lt;&gt;"",(C51*VLOOKUP(D51,Datenquelle!$A$64:$G$71,(G51+1),FALSE)),"")</f>
        <v/>
      </c>
      <c r="I51" s="171" t="str">
        <f>IF(B51&lt;&gt;"",VLOOKUP('1) Dateneingabe'!G57,Datenquelle!$A$39:$D$40,3,FALSE),"")</f>
        <v/>
      </c>
      <c r="J51" s="171" t="str">
        <f>IF(D51&lt;&gt;"",(VLOOKUP(D51,Datenquelle!$A$54:$D$61,2,FALSE)*C51),"")</f>
        <v/>
      </c>
      <c r="K51" s="171" t="str">
        <f>IF(D51&lt;&gt;"",(VLOOKUP(D51,Datenquelle!$A$54:$D$61,3,FALSE)*C51),"")</f>
        <v/>
      </c>
      <c r="L51" s="172" t="str">
        <f t="shared" si="0"/>
        <v/>
      </c>
      <c r="M51" s="171" t="str">
        <f>IF(H51&lt;&gt;"",(VLOOKUP(D51,Datenquelle!$A$54:$D$61,4,FALSE)*H51),"")</f>
        <v/>
      </c>
      <c r="N51" s="172" t="str">
        <f t="shared" si="1"/>
        <v/>
      </c>
      <c r="O51" s="171" t="str">
        <f>IF(H51&lt;&gt;"",((H51*3/13)/'1) Dateneingabe'!C57),"")</f>
        <v/>
      </c>
      <c r="P51" s="172" t="str">
        <f>IF(N51&lt;&gt;"",(((N51/12)*3/13)/'1) Dateneingabe'!C57),"")</f>
        <v/>
      </c>
      <c r="Q51" s="173" t="str">
        <f t="shared" si="2"/>
        <v/>
      </c>
    </row>
    <row r="52" spans="1:17" x14ac:dyDescent="0.35">
      <c r="A52" s="141">
        <v>48</v>
      </c>
      <c r="B52" s="166" t="str">
        <f>IF('1) Dateneingabe'!B58&lt;&gt;"",'1) Dateneingabe'!B58,"")</f>
        <v/>
      </c>
      <c r="C52" s="167" t="str">
        <f>IF('1) Dateneingabe'!C58&lt;&gt;"",('1) Dateneingabe'!C58/Datenquelle!$C$36),"")</f>
        <v/>
      </c>
      <c r="D52" s="168" t="str">
        <f>IF('1) Dateneingabe'!D58&lt;&gt;"",VLOOKUP('1) Dateneingabe'!D58,Datenquelle!$A$1:$C$9,3,FALSE),"")</f>
        <v/>
      </c>
      <c r="E52" s="169" t="str">
        <f>IF('1) Dateneingabe'!D58&lt;&gt;"",VLOOKUP('1) Dateneingabe'!D58,Datenquelle!$A$1:$G$9,6,FALSE),"")</f>
        <v/>
      </c>
      <c r="F52" s="169" t="str">
        <f>IF('1) Dateneingabe'!L58&lt;&gt;"",'1) Dateneingabe'!L58,"")</f>
        <v/>
      </c>
      <c r="G52" s="169" t="str">
        <f>IF('1) Dateneingabe'!E58&lt;&gt;"",VLOOKUP('1) Dateneingabe'!E58,Datenquelle!$A$13:$P$33,E52,FALSE),"")</f>
        <v/>
      </c>
      <c r="H52" s="170" t="str">
        <f>IF(D52&lt;&gt;"",(C52*VLOOKUP(D52,Datenquelle!$A$64:$G$71,(G52+1),FALSE)),"")</f>
        <v/>
      </c>
      <c r="I52" s="171" t="str">
        <f>IF(B52&lt;&gt;"",VLOOKUP('1) Dateneingabe'!G58,Datenquelle!$A$39:$D$40,3,FALSE),"")</f>
        <v/>
      </c>
      <c r="J52" s="171" t="str">
        <f>IF(D52&lt;&gt;"",(VLOOKUP(D52,Datenquelle!$A$54:$D$61,2,FALSE)*C52),"")</f>
        <v/>
      </c>
      <c r="K52" s="171" t="str">
        <f>IF(D52&lt;&gt;"",(VLOOKUP(D52,Datenquelle!$A$54:$D$61,3,FALSE)*C52),"")</f>
        <v/>
      </c>
      <c r="L52" s="172" t="str">
        <f t="shared" si="0"/>
        <v/>
      </c>
      <c r="M52" s="171" t="str">
        <f>IF(H52&lt;&gt;"",(VLOOKUP(D52,Datenquelle!$A$54:$D$61,4,FALSE)*H52),"")</f>
        <v/>
      </c>
      <c r="N52" s="172" t="str">
        <f t="shared" si="1"/>
        <v/>
      </c>
      <c r="O52" s="171" t="str">
        <f>IF(H52&lt;&gt;"",((H52*3/13)/'1) Dateneingabe'!C58),"")</f>
        <v/>
      </c>
      <c r="P52" s="172" t="str">
        <f>IF(N52&lt;&gt;"",(((N52/12)*3/13)/'1) Dateneingabe'!C58),"")</f>
        <v/>
      </c>
      <c r="Q52" s="173" t="str">
        <f t="shared" si="2"/>
        <v/>
      </c>
    </row>
    <row r="53" spans="1:17" x14ac:dyDescent="0.35">
      <c r="A53" s="141">
        <v>49</v>
      </c>
      <c r="B53" s="166" t="str">
        <f>IF('1) Dateneingabe'!B59&lt;&gt;"",'1) Dateneingabe'!B59,"")</f>
        <v/>
      </c>
      <c r="C53" s="167" t="str">
        <f>IF('1) Dateneingabe'!C59&lt;&gt;"",('1) Dateneingabe'!C59/Datenquelle!$C$36),"")</f>
        <v/>
      </c>
      <c r="D53" s="168" t="str">
        <f>IF('1) Dateneingabe'!D59&lt;&gt;"",VLOOKUP('1) Dateneingabe'!D59,Datenquelle!$A$1:$C$9,3,FALSE),"")</f>
        <v/>
      </c>
      <c r="E53" s="169" t="str">
        <f>IF('1) Dateneingabe'!D59&lt;&gt;"",VLOOKUP('1) Dateneingabe'!D59,Datenquelle!$A$1:$G$9,6,FALSE),"")</f>
        <v/>
      </c>
      <c r="F53" s="169" t="str">
        <f>IF('1) Dateneingabe'!L59&lt;&gt;"",'1) Dateneingabe'!L59,"")</f>
        <v/>
      </c>
      <c r="G53" s="169" t="str">
        <f>IF('1) Dateneingabe'!E59&lt;&gt;"",VLOOKUP('1) Dateneingabe'!E59,Datenquelle!$A$13:$P$33,E53,FALSE),"")</f>
        <v/>
      </c>
      <c r="H53" s="170" t="str">
        <f>IF(D53&lt;&gt;"",(C53*VLOOKUP(D53,Datenquelle!$A$64:$G$71,(G53+1),FALSE)),"")</f>
        <v/>
      </c>
      <c r="I53" s="171" t="str">
        <f>IF(B53&lt;&gt;"",VLOOKUP('1) Dateneingabe'!G59,Datenquelle!$A$39:$D$40,3,FALSE),"")</f>
        <v/>
      </c>
      <c r="J53" s="171" t="str">
        <f>IF(D53&lt;&gt;"",(VLOOKUP(D53,Datenquelle!$A$54:$D$61,2,FALSE)*C53),"")</f>
        <v/>
      </c>
      <c r="K53" s="171" t="str">
        <f>IF(D53&lt;&gt;"",(VLOOKUP(D53,Datenquelle!$A$54:$D$61,3,FALSE)*C53),"")</f>
        <v/>
      </c>
      <c r="L53" s="172" t="str">
        <f t="shared" si="0"/>
        <v/>
      </c>
      <c r="M53" s="171" t="str">
        <f>IF(H53&lt;&gt;"",(VLOOKUP(D53,Datenquelle!$A$54:$D$61,4,FALSE)*H53),"")</f>
        <v/>
      </c>
      <c r="N53" s="172" t="str">
        <f t="shared" si="1"/>
        <v/>
      </c>
      <c r="O53" s="171" t="str">
        <f>IF(H53&lt;&gt;"",((H53*3/13)/'1) Dateneingabe'!C59),"")</f>
        <v/>
      </c>
      <c r="P53" s="172" t="str">
        <f>IF(N53&lt;&gt;"",(((N53/12)*3/13)/'1) Dateneingabe'!C59),"")</f>
        <v/>
      </c>
      <c r="Q53" s="173" t="str">
        <f t="shared" si="2"/>
        <v/>
      </c>
    </row>
    <row r="54" spans="1:17" x14ac:dyDescent="0.35">
      <c r="A54" s="141">
        <v>50</v>
      </c>
      <c r="B54" s="166" t="str">
        <f>IF('1) Dateneingabe'!B60&lt;&gt;"",'1) Dateneingabe'!B60,"")</f>
        <v/>
      </c>
      <c r="C54" s="167" t="str">
        <f>IF('1) Dateneingabe'!C60&lt;&gt;"",('1) Dateneingabe'!C60/Datenquelle!$C$36),"")</f>
        <v/>
      </c>
      <c r="D54" s="168" t="str">
        <f>IF('1) Dateneingabe'!D60&lt;&gt;"",VLOOKUP('1) Dateneingabe'!D60,Datenquelle!$A$1:$C$9,3,FALSE),"")</f>
        <v/>
      </c>
      <c r="E54" s="169" t="str">
        <f>IF('1) Dateneingabe'!D60&lt;&gt;"",VLOOKUP('1) Dateneingabe'!D60,Datenquelle!$A$1:$G$9,6,FALSE),"")</f>
        <v/>
      </c>
      <c r="F54" s="169" t="str">
        <f>IF('1) Dateneingabe'!L60&lt;&gt;"",'1) Dateneingabe'!L60,"")</f>
        <v/>
      </c>
      <c r="G54" s="169" t="str">
        <f>IF('1) Dateneingabe'!E60&lt;&gt;"",VLOOKUP('1) Dateneingabe'!E60,Datenquelle!$A$13:$P$33,E54,FALSE),"")</f>
        <v/>
      </c>
      <c r="H54" s="170" t="str">
        <f>IF(D54&lt;&gt;"",(C54*VLOOKUP(D54,Datenquelle!$A$64:$G$71,(G54+1),FALSE)),"")</f>
        <v/>
      </c>
      <c r="I54" s="171" t="str">
        <f>IF(B54&lt;&gt;"",VLOOKUP('1) Dateneingabe'!G60,Datenquelle!$A$39:$D$40,3,FALSE),"")</f>
        <v/>
      </c>
      <c r="J54" s="171" t="str">
        <f>IF(D54&lt;&gt;"",(VLOOKUP(D54,Datenquelle!$A$54:$D$61,2,FALSE)*C54),"")</f>
        <v/>
      </c>
      <c r="K54" s="171" t="str">
        <f>IF(D54&lt;&gt;"",(VLOOKUP(D54,Datenquelle!$A$54:$D$61,3,FALSE)*C54),"")</f>
        <v/>
      </c>
      <c r="L54" s="172" t="str">
        <f t="shared" si="0"/>
        <v/>
      </c>
      <c r="M54" s="171" t="str">
        <f>IF(H54&lt;&gt;"",(VLOOKUP(D54,Datenquelle!$A$54:$D$61,4,FALSE)*H54),"")</f>
        <v/>
      </c>
      <c r="N54" s="172" t="str">
        <f t="shared" si="1"/>
        <v/>
      </c>
      <c r="O54" s="171" t="str">
        <f>IF(H54&lt;&gt;"",((H54*3/13)/'1) Dateneingabe'!C60),"")</f>
        <v/>
      </c>
      <c r="P54" s="172" t="str">
        <f>IF(N54&lt;&gt;"",(((N54/12)*3/13)/'1) Dateneingabe'!C60),"")</f>
        <v/>
      </c>
      <c r="Q54" s="173" t="str">
        <f t="shared" si="2"/>
        <v/>
      </c>
    </row>
    <row r="55" spans="1:17" x14ac:dyDescent="0.35">
      <c r="A55" s="141">
        <v>51</v>
      </c>
      <c r="B55" s="166" t="str">
        <f>IF('1) Dateneingabe'!B61&lt;&gt;"",'1) Dateneingabe'!B61,"")</f>
        <v/>
      </c>
      <c r="C55" s="167" t="str">
        <f>IF('1) Dateneingabe'!C61&lt;&gt;"",('1) Dateneingabe'!C61/Datenquelle!$C$36),"")</f>
        <v/>
      </c>
      <c r="D55" s="168" t="str">
        <f>IF('1) Dateneingabe'!D61&lt;&gt;"",VLOOKUP('1) Dateneingabe'!D61,Datenquelle!$A$1:$C$9,3,FALSE),"")</f>
        <v/>
      </c>
      <c r="E55" s="169" t="str">
        <f>IF('1) Dateneingabe'!D61&lt;&gt;"",VLOOKUP('1) Dateneingabe'!D61,Datenquelle!$A$1:$G$9,6,FALSE),"")</f>
        <v/>
      </c>
      <c r="F55" s="169" t="str">
        <f>IF('1) Dateneingabe'!L61&lt;&gt;"",'1) Dateneingabe'!L61,"")</f>
        <v/>
      </c>
      <c r="G55" s="169" t="str">
        <f>IF('1) Dateneingabe'!E61&lt;&gt;"",VLOOKUP('1) Dateneingabe'!E61,Datenquelle!$A$13:$P$33,E55,FALSE),"")</f>
        <v/>
      </c>
      <c r="H55" s="170" t="str">
        <f>IF(D55&lt;&gt;"",(C55*VLOOKUP(D55,Datenquelle!$A$64:$G$71,(G55+1),FALSE)),"")</f>
        <v/>
      </c>
      <c r="I55" s="171" t="str">
        <f>IF(B55&lt;&gt;"",VLOOKUP('1) Dateneingabe'!G61,Datenquelle!$A$39:$D$40,3,FALSE),"")</f>
        <v/>
      </c>
      <c r="J55" s="171" t="str">
        <f>IF(D55&lt;&gt;"",(VLOOKUP(D55,Datenquelle!$A$54:$D$61,2,FALSE)*C55),"")</f>
        <v/>
      </c>
      <c r="K55" s="171" t="str">
        <f>IF(D55&lt;&gt;"",(VLOOKUP(D55,Datenquelle!$A$54:$D$61,3,FALSE)*C55),"")</f>
        <v/>
      </c>
      <c r="L55" s="172" t="str">
        <f t="shared" ref="L55:L103" si="3">IF(H55&lt;&gt;"",SUM(H55:K55),"")</f>
        <v/>
      </c>
      <c r="M55" s="171" t="str">
        <f>IF(H55&lt;&gt;"",(VLOOKUP(D55,Datenquelle!$A$54:$D$61,4,FALSE)*H55),"")</f>
        <v/>
      </c>
      <c r="N55" s="172" t="str">
        <f t="shared" ref="N55:N103" si="4">IF(L55&lt;&gt;"",(L55*12)+M55,"")</f>
        <v/>
      </c>
      <c r="O55" s="171" t="str">
        <f>IF(H55&lt;&gt;"",((H55*3/13)/'1) Dateneingabe'!C61),"")</f>
        <v/>
      </c>
      <c r="P55" s="172" t="str">
        <f>IF(N55&lt;&gt;"",(((N55/12)*3/13)/'1) Dateneingabe'!C61),"")</f>
        <v/>
      </c>
      <c r="Q55" s="173" t="str">
        <f t="shared" si="2"/>
        <v/>
      </c>
    </row>
    <row r="56" spans="1:17" x14ac:dyDescent="0.35">
      <c r="A56" s="141">
        <v>52</v>
      </c>
      <c r="B56" s="166" t="str">
        <f>IF('1) Dateneingabe'!B62&lt;&gt;"",'1) Dateneingabe'!B62,"")</f>
        <v/>
      </c>
      <c r="C56" s="167" t="str">
        <f>IF('1) Dateneingabe'!C62&lt;&gt;"",('1) Dateneingabe'!C62/Datenquelle!$C$36),"")</f>
        <v/>
      </c>
      <c r="D56" s="168" t="str">
        <f>IF('1) Dateneingabe'!D62&lt;&gt;"",VLOOKUP('1) Dateneingabe'!D62,Datenquelle!$A$1:$C$9,3,FALSE),"")</f>
        <v/>
      </c>
      <c r="E56" s="169" t="str">
        <f>IF('1) Dateneingabe'!D62&lt;&gt;"",VLOOKUP('1) Dateneingabe'!D62,Datenquelle!$A$1:$G$9,6,FALSE),"")</f>
        <v/>
      </c>
      <c r="F56" s="169" t="str">
        <f>IF('1) Dateneingabe'!L62&lt;&gt;"",'1) Dateneingabe'!L62,"")</f>
        <v/>
      </c>
      <c r="G56" s="169" t="str">
        <f>IF('1) Dateneingabe'!E62&lt;&gt;"",VLOOKUP('1) Dateneingabe'!E62,Datenquelle!$A$13:$P$33,E56,FALSE),"")</f>
        <v/>
      </c>
      <c r="H56" s="170" t="str">
        <f>IF(D56&lt;&gt;"",(C56*VLOOKUP(D56,Datenquelle!$A$64:$G$71,(G56+1),FALSE)),"")</f>
        <v/>
      </c>
      <c r="I56" s="171" t="str">
        <f>IF(B56&lt;&gt;"",VLOOKUP('1) Dateneingabe'!G62,Datenquelle!$A$39:$D$40,3,FALSE),"")</f>
        <v/>
      </c>
      <c r="J56" s="171" t="str">
        <f>IF(D56&lt;&gt;"",(VLOOKUP(D56,Datenquelle!$A$54:$D$61,2,FALSE)*C56),"")</f>
        <v/>
      </c>
      <c r="K56" s="171" t="str">
        <f>IF(D56&lt;&gt;"",(VLOOKUP(D56,Datenquelle!$A$54:$D$61,3,FALSE)*C56),"")</f>
        <v/>
      </c>
      <c r="L56" s="172" t="str">
        <f t="shared" si="3"/>
        <v/>
      </c>
      <c r="M56" s="171" t="str">
        <f>IF(H56&lt;&gt;"",(VLOOKUP(D56,Datenquelle!$A$54:$D$61,4,FALSE)*H56),"")</f>
        <v/>
      </c>
      <c r="N56" s="172" t="str">
        <f t="shared" si="4"/>
        <v/>
      </c>
      <c r="O56" s="171" t="str">
        <f>IF(H56&lt;&gt;"",((H56*3/13)/'1) Dateneingabe'!C62),"")</f>
        <v/>
      </c>
      <c r="P56" s="172" t="str">
        <f>IF(N56&lt;&gt;"",(((N56/12)*3/13)/'1) Dateneingabe'!C62),"")</f>
        <v/>
      </c>
      <c r="Q56" s="173" t="str">
        <f t="shared" si="2"/>
        <v/>
      </c>
    </row>
    <row r="57" spans="1:17" x14ac:dyDescent="0.35">
      <c r="A57" s="141">
        <v>53</v>
      </c>
      <c r="B57" s="166" t="str">
        <f>IF('1) Dateneingabe'!B63&lt;&gt;"",'1) Dateneingabe'!B63,"")</f>
        <v/>
      </c>
      <c r="C57" s="167" t="str">
        <f>IF('1) Dateneingabe'!C63&lt;&gt;"",('1) Dateneingabe'!C63/Datenquelle!$C$36),"")</f>
        <v/>
      </c>
      <c r="D57" s="168" t="str">
        <f>IF('1) Dateneingabe'!D63&lt;&gt;"",VLOOKUP('1) Dateneingabe'!D63,Datenquelle!$A$1:$C$9,3,FALSE),"")</f>
        <v/>
      </c>
      <c r="E57" s="169" t="str">
        <f>IF('1) Dateneingabe'!D63&lt;&gt;"",VLOOKUP('1) Dateneingabe'!D63,Datenquelle!$A$1:$G$9,6,FALSE),"")</f>
        <v/>
      </c>
      <c r="F57" s="169" t="str">
        <f>IF('1) Dateneingabe'!L63&lt;&gt;"",'1) Dateneingabe'!L63,"")</f>
        <v/>
      </c>
      <c r="G57" s="169" t="str">
        <f>IF('1) Dateneingabe'!E63&lt;&gt;"",VLOOKUP('1) Dateneingabe'!E63,Datenquelle!$A$13:$P$33,E57,FALSE),"")</f>
        <v/>
      </c>
      <c r="H57" s="170" t="str">
        <f>IF(D57&lt;&gt;"",(C57*VLOOKUP(D57,Datenquelle!$A$64:$G$71,(G57+1),FALSE)),"")</f>
        <v/>
      </c>
      <c r="I57" s="171" t="str">
        <f>IF(B57&lt;&gt;"",VLOOKUP('1) Dateneingabe'!G63,Datenquelle!$A$39:$D$40,3,FALSE),"")</f>
        <v/>
      </c>
      <c r="J57" s="171" t="str">
        <f>IF(D57&lt;&gt;"",(VLOOKUP(D57,Datenquelle!$A$54:$D$61,2,FALSE)*C57),"")</f>
        <v/>
      </c>
      <c r="K57" s="171" t="str">
        <f>IF(D57&lt;&gt;"",(VLOOKUP(D57,Datenquelle!$A$54:$D$61,3,FALSE)*C57),"")</f>
        <v/>
      </c>
      <c r="L57" s="172" t="str">
        <f t="shared" si="3"/>
        <v/>
      </c>
      <c r="M57" s="171" t="str">
        <f>IF(H57&lt;&gt;"",(VLOOKUP(D57,Datenquelle!$A$54:$D$61,4,FALSE)*H57),"")</f>
        <v/>
      </c>
      <c r="N57" s="172" t="str">
        <f t="shared" si="4"/>
        <v/>
      </c>
      <c r="O57" s="171" t="str">
        <f>IF(H57&lt;&gt;"",((H57*3/13)/'1) Dateneingabe'!C63),"")</f>
        <v/>
      </c>
      <c r="P57" s="172" t="str">
        <f>IF(N57&lt;&gt;"",(((N57/12)*3/13)/'1) Dateneingabe'!C63),"")</f>
        <v/>
      </c>
      <c r="Q57" s="173" t="str">
        <f t="shared" si="2"/>
        <v/>
      </c>
    </row>
    <row r="58" spans="1:17" x14ac:dyDescent="0.35">
      <c r="A58" s="141">
        <v>54</v>
      </c>
      <c r="B58" s="166" t="str">
        <f>IF('1) Dateneingabe'!B64&lt;&gt;"",'1) Dateneingabe'!B64,"")</f>
        <v/>
      </c>
      <c r="C58" s="167" t="str">
        <f>IF('1) Dateneingabe'!C64&lt;&gt;"",('1) Dateneingabe'!C64/Datenquelle!$C$36),"")</f>
        <v/>
      </c>
      <c r="D58" s="168" t="str">
        <f>IF('1) Dateneingabe'!D64&lt;&gt;"",VLOOKUP('1) Dateneingabe'!D64,Datenquelle!$A$1:$C$9,3,FALSE),"")</f>
        <v/>
      </c>
      <c r="E58" s="169" t="str">
        <f>IF('1) Dateneingabe'!D64&lt;&gt;"",VLOOKUP('1) Dateneingabe'!D64,Datenquelle!$A$1:$G$9,6,FALSE),"")</f>
        <v/>
      </c>
      <c r="F58" s="169" t="str">
        <f>IF('1) Dateneingabe'!L64&lt;&gt;"",'1) Dateneingabe'!L64,"")</f>
        <v/>
      </c>
      <c r="G58" s="169" t="str">
        <f>IF('1) Dateneingabe'!E64&lt;&gt;"",VLOOKUP('1) Dateneingabe'!E64,Datenquelle!$A$13:$P$33,E58,FALSE),"")</f>
        <v/>
      </c>
      <c r="H58" s="170" t="str">
        <f>IF(D58&lt;&gt;"",(C58*VLOOKUP(D58,Datenquelle!$A$64:$G$71,(G58+1),FALSE)),"")</f>
        <v/>
      </c>
      <c r="I58" s="171" t="str">
        <f>IF(B58&lt;&gt;"",VLOOKUP('1) Dateneingabe'!G64,Datenquelle!$A$39:$D$40,3,FALSE),"")</f>
        <v/>
      </c>
      <c r="J58" s="171" t="str">
        <f>IF(D58&lt;&gt;"",(VLOOKUP(D58,Datenquelle!$A$54:$D$61,2,FALSE)*C58),"")</f>
        <v/>
      </c>
      <c r="K58" s="171" t="str">
        <f>IF(D58&lt;&gt;"",(VLOOKUP(D58,Datenquelle!$A$54:$D$61,3,FALSE)*C58),"")</f>
        <v/>
      </c>
      <c r="L58" s="172" t="str">
        <f t="shared" si="3"/>
        <v/>
      </c>
      <c r="M58" s="171" t="str">
        <f>IF(H58&lt;&gt;"",(VLOOKUP(D58,Datenquelle!$A$54:$D$61,4,FALSE)*H58),"")</f>
        <v/>
      </c>
      <c r="N58" s="172" t="str">
        <f t="shared" si="4"/>
        <v/>
      </c>
      <c r="O58" s="171" t="str">
        <f>IF(H58&lt;&gt;"",((H58*3/13)/'1) Dateneingabe'!C64),"")</f>
        <v/>
      </c>
      <c r="P58" s="172" t="str">
        <f>IF(N58&lt;&gt;"",(((N58/12)*3/13)/'1) Dateneingabe'!C64),"")</f>
        <v/>
      </c>
      <c r="Q58" s="173" t="str">
        <f t="shared" si="2"/>
        <v/>
      </c>
    </row>
    <row r="59" spans="1:17" x14ac:dyDescent="0.35">
      <c r="A59" s="141">
        <v>55</v>
      </c>
      <c r="B59" s="166" t="str">
        <f>IF('1) Dateneingabe'!B65&lt;&gt;"",'1) Dateneingabe'!B65,"")</f>
        <v/>
      </c>
      <c r="C59" s="167" t="str">
        <f>IF('1) Dateneingabe'!C65&lt;&gt;"",('1) Dateneingabe'!C65/Datenquelle!$C$36),"")</f>
        <v/>
      </c>
      <c r="D59" s="168" t="str">
        <f>IF('1) Dateneingabe'!D65&lt;&gt;"",VLOOKUP('1) Dateneingabe'!D65,Datenquelle!$A$1:$C$9,3,FALSE),"")</f>
        <v/>
      </c>
      <c r="E59" s="169" t="str">
        <f>IF('1) Dateneingabe'!D65&lt;&gt;"",VLOOKUP('1) Dateneingabe'!D65,Datenquelle!$A$1:$G$9,6,FALSE),"")</f>
        <v/>
      </c>
      <c r="F59" s="169" t="str">
        <f>IF('1) Dateneingabe'!L65&lt;&gt;"",'1) Dateneingabe'!L65,"")</f>
        <v/>
      </c>
      <c r="G59" s="169" t="str">
        <f>IF('1) Dateneingabe'!E65&lt;&gt;"",VLOOKUP('1) Dateneingabe'!E65,Datenquelle!$A$13:$P$33,E59,FALSE),"")</f>
        <v/>
      </c>
      <c r="H59" s="170" t="str">
        <f>IF(D59&lt;&gt;"",(C59*VLOOKUP(D59,Datenquelle!$A$64:$G$71,(G59+1),FALSE)),"")</f>
        <v/>
      </c>
      <c r="I59" s="171" t="str">
        <f>IF(B59&lt;&gt;"",VLOOKUP('1) Dateneingabe'!G65,Datenquelle!$A$39:$D$40,3,FALSE),"")</f>
        <v/>
      </c>
      <c r="J59" s="171" t="str">
        <f>IF(D59&lt;&gt;"",(VLOOKUP(D59,Datenquelle!$A$54:$D$61,2,FALSE)*C59),"")</f>
        <v/>
      </c>
      <c r="K59" s="171" t="str">
        <f>IF(D59&lt;&gt;"",(VLOOKUP(D59,Datenquelle!$A$54:$D$61,3,FALSE)*C59),"")</f>
        <v/>
      </c>
      <c r="L59" s="172" t="str">
        <f t="shared" si="3"/>
        <v/>
      </c>
      <c r="M59" s="171" t="str">
        <f>IF(H59&lt;&gt;"",(VLOOKUP(D59,Datenquelle!$A$54:$D$61,4,FALSE)*H59),"")</f>
        <v/>
      </c>
      <c r="N59" s="172" t="str">
        <f t="shared" si="4"/>
        <v/>
      </c>
      <c r="O59" s="171" t="str">
        <f>IF(H59&lt;&gt;"",((H59*3/13)/'1) Dateneingabe'!C65),"")</f>
        <v/>
      </c>
      <c r="P59" s="172" t="str">
        <f>IF(N59&lt;&gt;"",(((N59/12)*3/13)/'1) Dateneingabe'!C65),"")</f>
        <v/>
      </c>
      <c r="Q59" s="173" t="str">
        <f t="shared" si="2"/>
        <v/>
      </c>
    </row>
    <row r="60" spans="1:17" x14ac:dyDescent="0.35">
      <c r="A60" s="141">
        <v>56</v>
      </c>
      <c r="B60" s="166" t="str">
        <f>IF('1) Dateneingabe'!B66&lt;&gt;"",'1) Dateneingabe'!B66,"")</f>
        <v/>
      </c>
      <c r="C60" s="167" t="str">
        <f>IF('1) Dateneingabe'!C66&lt;&gt;"",('1) Dateneingabe'!C66/Datenquelle!$C$36),"")</f>
        <v/>
      </c>
      <c r="D60" s="168" t="str">
        <f>IF('1) Dateneingabe'!D66&lt;&gt;"",VLOOKUP('1) Dateneingabe'!D66,Datenquelle!$A$1:$C$9,3,FALSE),"")</f>
        <v/>
      </c>
      <c r="E60" s="169" t="str">
        <f>IF('1) Dateneingabe'!D66&lt;&gt;"",VLOOKUP('1) Dateneingabe'!D66,Datenquelle!$A$1:$G$9,6,FALSE),"")</f>
        <v/>
      </c>
      <c r="F60" s="169" t="str">
        <f>IF('1) Dateneingabe'!L66&lt;&gt;"",'1) Dateneingabe'!L66,"")</f>
        <v/>
      </c>
      <c r="G60" s="169" t="str">
        <f>IF('1) Dateneingabe'!E66&lt;&gt;"",VLOOKUP('1) Dateneingabe'!E66,Datenquelle!$A$13:$P$33,E60,FALSE),"")</f>
        <v/>
      </c>
      <c r="H60" s="170" t="str">
        <f>IF(D60&lt;&gt;"",(C60*VLOOKUP(D60,Datenquelle!$A$64:$G$71,(G60+1),FALSE)),"")</f>
        <v/>
      </c>
      <c r="I60" s="171" t="str">
        <f>IF(B60&lt;&gt;"",VLOOKUP('1) Dateneingabe'!G66,Datenquelle!$A$39:$D$40,3,FALSE),"")</f>
        <v/>
      </c>
      <c r="J60" s="171" t="str">
        <f>IF(D60&lt;&gt;"",(VLOOKUP(D60,Datenquelle!$A$54:$D$61,2,FALSE)*C60),"")</f>
        <v/>
      </c>
      <c r="K60" s="171" t="str">
        <f>IF(D60&lt;&gt;"",(VLOOKUP(D60,Datenquelle!$A$54:$D$61,3,FALSE)*C60),"")</f>
        <v/>
      </c>
      <c r="L60" s="172" t="str">
        <f t="shared" si="3"/>
        <v/>
      </c>
      <c r="M60" s="171" t="str">
        <f>IF(H60&lt;&gt;"",(VLOOKUP(D60,Datenquelle!$A$54:$D$61,4,FALSE)*H60),"")</f>
        <v/>
      </c>
      <c r="N60" s="172" t="str">
        <f t="shared" si="4"/>
        <v/>
      </c>
      <c r="O60" s="171" t="str">
        <f>IF(H60&lt;&gt;"",((H60*3/13)/'1) Dateneingabe'!C66),"")</f>
        <v/>
      </c>
      <c r="P60" s="172" t="str">
        <f>IF(N60&lt;&gt;"",(((N60/12)*3/13)/'1) Dateneingabe'!C66),"")</f>
        <v/>
      </c>
      <c r="Q60" s="173" t="str">
        <f t="shared" si="2"/>
        <v/>
      </c>
    </row>
    <row r="61" spans="1:17" x14ac:dyDescent="0.35">
      <c r="A61" s="141">
        <v>57</v>
      </c>
      <c r="B61" s="166" t="str">
        <f>IF('1) Dateneingabe'!B67&lt;&gt;"",'1) Dateneingabe'!B67,"")</f>
        <v/>
      </c>
      <c r="C61" s="167" t="str">
        <f>IF('1) Dateneingabe'!C67&lt;&gt;"",('1) Dateneingabe'!C67/Datenquelle!$C$36),"")</f>
        <v/>
      </c>
      <c r="D61" s="168" t="str">
        <f>IF('1) Dateneingabe'!D67&lt;&gt;"",VLOOKUP('1) Dateneingabe'!D67,Datenquelle!$A$1:$C$9,3,FALSE),"")</f>
        <v/>
      </c>
      <c r="E61" s="169" t="str">
        <f>IF('1) Dateneingabe'!D67&lt;&gt;"",VLOOKUP('1) Dateneingabe'!D67,Datenquelle!$A$1:$G$9,6,FALSE),"")</f>
        <v/>
      </c>
      <c r="F61" s="169" t="str">
        <f>IF('1) Dateneingabe'!L67&lt;&gt;"",'1) Dateneingabe'!L67,"")</f>
        <v/>
      </c>
      <c r="G61" s="169" t="str">
        <f>IF('1) Dateneingabe'!E67&lt;&gt;"",VLOOKUP('1) Dateneingabe'!E67,Datenquelle!$A$13:$P$33,E61,FALSE),"")</f>
        <v/>
      </c>
      <c r="H61" s="170" t="str">
        <f>IF(D61&lt;&gt;"",(C61*VLOOKUP(D61,Datenquelle!$A$64:$G$71,(G61+1),FALSE)),"")</f>
        <v/>
      </c>
      <c r="I61" s="171" t="str">
        <f>IF(B61&lt;&gt;"",VLOOKUP('1) Dateneingabe'!G67,Datenquelle!$A$39:$D$40,3,FALSE),"")</f>
        <v/>
      </c>
      <c r="J61" s="171" t="str">
        <f>IF(D61&lt;&gt;"",(VLOOKUP(D61,Datenquelle!$A$54:$D$61,2,FALSE)*C61),"")</f>
        <v/>
      </c>
      <c r="K61" s="171" t="str">
        <f>IF(D61&lt;&gt;"",(VLOOKUP(D61,Datenquelle!$A$54:$D$61,3,FALSE)*C61),"")</f>
        <v/>
      </c>
      <c r="L61" s="172" t="str">
        <f t="shared" si="3"/>
        <v/>
      </c>
      <c r="M61" s="171" t="str">
        <f>IF(H61&lt;&gt;"",(VLOOKUP(D61,Datenquelle!$A$54:$D$61,4,FALSE)*H61),"")</f>
        <v/>
      </c>
      <c r="N61" s="172" t="str">
        <f t="shared" si="4"/>
        <v/>
      </c>
      <c r="O61" s="171" t="str">
        <f>IF(H61&lt;&gt;"",((H61*3/13)/'1) Dateneingabe'!C67),"")</f>
        <v/>
      </c>
      <c r="P61" s="172" t="str">
        <f>IF(N61&lt;&gt;"",(((N61/12)*3/13)/'1) Dateneingabe'!C67),"")</f>
        <v/>
      </c>
      <c r="Q61" s="173" t="str">
        <f t="shared" si="2"/>
        <v/>
      </c>
    </row>
    <row r="62" spans="1:17" x14ac:dyDescent="0.35">
      <c r="A62" s="141">
        <v>58</v>
      </c>
      <c r="B62" s="166" t="str">
        <f>IF('1) Dateneingabe'!B68&lt;&gt;"",'1) Dateneingabe'!B68,"")</f>
        <v/>
      </c>
      <c r="C62" s="167" t="str">
        <f>IF('1) Dateneingabe'!C68&lt;&gt;"",('1) Dateneingabe'!C68/Datenquelle!$C$36),"")</f>
        <v/>
      </c>
      <c r="D62" s="168" t="str">
        <f>IF('1) Dateneingabe'!D68&lt;&gt;"",VLOOKUP('1) Dateneingabe'!D68,Datenquelle!$A$1:$C$9,3,FALSE),"")</f>
        <v/>
      </c>
      <c r="E62" s="169" t="str">
        <f>IF('1) Dateneingabe'!D68&lt;&gt;"",VLOOKUP('1) Dateneingabe'!D68,Datenquelle!$A$1:$G$9,6,FALSE),"")</f>
        <v/>
      </c>
      <c r="F62" s="169" t="str">
        <f>IF('1) Dateneingabe'!L68&lt;&gt;"",'1) Dateneingabe'!L68,"")</f>
        <v/>
      </c>
      <c r="G62" s="169" t="str">
        <f>IF('1) Dateneingabe'!E68&lt;&gt;"",VLOOKUP('1) Dateneingabe'!E68,Datenquelle!$A$13:$P$33,E62,FALSE),"")</f>
        <v/>
      </c>
      <c r="H62" s="170" t="str">
        <f>IF(D62&lt;&gt;"",(C62*VLOOKUP(D62,Datenquelle!$A$64:$G$71,(G62+1),FALSE)),"")</f>
        <v/>
      </c>
      <c r="I62" s="171" t="str">
        <f>IF(B62&lt;&gt;"",VLOOKUP('1) Dateneingabe'!G68,Datenquelle!$A$39:$D$40,3,FALSE),"")</f>
        <v/>
      </c>
      <c r="J62" s="171" t="str">
        <f>IF(D62&lt;&gt;"",(VLOOKUP(D62,Datenquelle!$A$54:$D$61,2,FALSE)*C62),"")</f>
        <v/>
      </c>
      <c r="K62" s="171" t="str">
        <f>IF(D62&lt;&gt;"",(VLOOKUP(D62,Datenquelle!$A$54:$D$61,3,FALSE)*C62),"")</f>
        <v/>
      </c>
      <c r="L62" s="172" t="str">
        <f t="shared" si="3"/>
        <v/>
      </c>
      <c r="M62" s="171" t="str">
        <f>IF(H62&lt;&gt;"",(VLOOKUP(D62,Datenquelle!$A$54:$D$61,4,FALSE)*H62),"")</f>
        <v/>
      </c>
      <c r="N62" s="172" t="str">
        <f t="shared" si="4"/>
        <v/>
      </c>
      <c r="O62" s="171" t="str">
        <f>IF(H62&lt;&gt;"",((H62*3/13)/'1) Dateneingabe'!C68),"")</f>
        <v/>
      </c>
      <c r="P62" s="172" t="str">
        <f>IF(N62&lt;&gt;"",(((N62/12)*3/13)/'1) Dateneingabe'!C68),"")</f>
        <v/>
      </c>
      <c r="Q62" s="173" t="str">
        <f t="shared" si="2"/>
        <v/>
      </c>
    </row>
    <row r="63" spans="1:17" x14ac:dyDescent="0.35">
      <c r="A63" s="141">
        <v>59</v>
      </c>
      <c r="B63" s="166" t="str">
        <f>IF('1) Dateneingabe'!B69&lt;&gt;"",'1) Dateneingabe'!B69,"")</f>
        <v/>
      </c>
      <c r="C63" s="167" t="str">
        <f>IF('1) Dateneingabe'!C69&lt;&gt;"",('1) Dateneingabe'!C69/Datenquelle!$C$36),"")</f>
        <v/>
      </c>
      <c r="D63" s="168" t="str">
        <f>IF('1) Dateneingabe'!D69&lt;&gt;"",VLOOKUP('1) Dateneingabe'!D69,Datenquelle!$A$1:$C$9,3,FALSE),"")</f>
        <v/>
      </c>
      <c r="E63" s="169" t="str">
        <f>IF('1) Dateneingabe'!D69&lt;&gt;"",VLOOKUP('1) Dateneingabe'!D69,Datenquelle!$A$1:$G$9,6,FALSE),"")</f>
        <v/>
      </c>
      <c r="F63" s="169" t="str">
        <f>IF('1) Dateneingabe'!L69&lt;&gt;"",'1) Dateneingabe'!L69,"")</f>
        <v/>
      </c>
      <c r="G63" s="169" t="str">
        <f>IF('1) Dateneingabe'!E69&lt;&gt;"",VLOOKUP('1) Dateneingabe'!E69,Datenquelle!$A$13:$P$33,E63,FALSE),"")</f>
        <v/>
      </c>
      <c r="H63" s="170" t="str">
        <f>IF(D63&lt;&gt;"",(C63*VLOOKUP(D63,Datenquelle!$A$64:$G$71,(G63+1),FALSE)),"")</f>
        <v/>
      </c>
      <c r="I63" s="171" t="str">
        <f>IF(B63&lt;&gt;"",VLOOKUP('1) Dateneingabe'!G69,Datenquelle!$A$39:$D$40,3,FALSE),"")</f>
        <v/>
      </c>
      <c r="J63" s="171" t="str">
        <f>IF(D63&lt;&gt;"",(VLOOKUP(D63,Datenquelle!$A$54:$D$61,2,FALSE)*C63),"")</f>
        <v/>
      </c>
      <c r="K63" s="171" t="str">
        <f>IF(D63&lt;&gt;"",(VLOOKUP(D63,Datenquelle!$A$54:$D$61,3,FALSE)*C63),"")</f>
        <v/>
      </c>
      <c r="L63" s="172" t="str">
        <f t="shared" si="3"/>
        <v/>
      </c>
      <c r="M63" s="171" t="str">
        <f>IF(H63&lt;&gt;"",(VLOOKUP(D63,Datenquelle!$A$54:$D$61,4,FALSE)*H63),"")</f>
        <v/>
      </c>
      <c r="N63" s="172" t="str">
        <f t="shared" si="4"/>
        <v/>
      </c>
      <c r="O63" s="171" t="str">
        <f>IF(H63&lt;&gt;"",((H63*3/13)/'1) Dateneingabe'!C69),"")</f>
        <v/>
      </c>
      <c r="P63" s="172" t="str">
        <f>IF(N63&lt;&gt;"",(((N63/12)*3/13)/'1) Dateneingabe'!C69),"")</f>
        <v/>
      </c>
      <c r="Q63" s="173" t="str">
        <f t="shared" si="2"/>
        <v/>
      </c>
    </row>
    <row r="64" spans="1:17" x14ac:dyDescent="0.35">
      <c r="A64" s="141">
        <v>60</v>
      </c>
      <c r="B64" s="166" t="str">
        <f>IF('1) Dateneingabe'!B70&lt;&gt;"",'1) Dateneingabe'!B70,"")</f>
        <v/>
      </c>
      <c r="C64" s="167" t="str">
        <f>IF('1) Dateneingabe'!C70&lt;&gt;"",('1) Dateneingabe'!C70/Datenquelle!$C$36),"")</f>
        <v/>
      </c>
      <c r="D64" s="168" t="str">
        <f>IF('1) Dateneingabe'!D70&lt;&gt;"",VLOOKUP('1) Dateneingabe'!D70,Datenquelle!$A$1:$C$9,3,FALSE),"")</f>
        <v/>
      </c>
      <c r="E64" s="169" t="str">
        <f>IF('1) Dateneingabe'!D70&lt;&gt;"",VLOOKUP('1) Dateneingabe'!D70,Datenquelle!$A$1:$G$9,6,FALSE),"")</f>
        <v/>
      </c>
      <c r="F64" s="169" t="str">
        <f>IF('1) Dateneingabe'!L70&lt;&gt;"",'1) Dateneingabe'!L70,"")</f>
        <v/>
      </c>
      <c r="G64" s="169" t="str">
        <f>IF('1) Dateneingabe'!E70&lt;&gt;"",VLOOKUP('1) Dateneingabe'!E70,Datenquelle!$A$13:$P$33,E64,FALSE),"")</f>
        <v/>
      </c>
      <c r="H64" s="170" t="str">
        <f>IF(D64&lt;&gt;"",(C64*VLOOKUP(D64,Datenquelle!$A$64:$G$71,(G64+1),FALSE)),"")</f>
        <v/>
      </c>
      <c r="I64" s="171" t="str">
        <f>IF(B64&lt;&gt;"",VLOOKUP('1) Dateneingabe'!G70,Datenquelle!$A$39:$D$40,3,FALSE),"")</f>
        <v/>
      </c>
      <c r="J64" s="171" t="str">
        <f>IF(D64&lt;&gt;"",(VLOOKUP(D64,Datenquelle!$A$54:$D$61,2,FALSE)*C64),"")</f>
        <v/>
      </c>
      <c r="K64" s="171" t="str">
        <f>IF(D64&lt;&gt;"",(VLOOKUP(D64,Datenquelle!$A$54:$D$61,3,FALSE)*C64),"")</f>
        <v/>
      </c>
      <c r="L64" s="172" t="str">
        <f t="shared" si="3"/>
        <v/>
      </c>
      <c r="M64" s="171" t="str">
        <f>IF(H64&lt;&gt;"",(VLOOKUP(D64,Datenquelle!$A$54:$D$61,4,FALSE)*H64),"")</f>
        <v/>
      </c>
      <c r="N64" s="172" t="str">
        <f t="shared" si="4"/>
        <v/>
      </c>
      <c r="O64" s="171" t="str">
        <f>IF(H64&lt;&gt;"",((H64*3/13)/'1) Dateneingabe'!C70),"")</f>
        <v/>
      </c>
      <c r="P64" s="172" t="str">
        <f>IF(N64&lt;&gt;"",(((N64/12)*3/13)/'1) Dateneingabe'!C70),"")</f>
        <v/>
      </c>
      <c r="Q64" s="173" t="str">
        <f t="shared" si="2"/>
        <v/>
      </c>
    </row>
    <row r="65" spans="1:17" x14ac:dyDescent="0.35">
      <c r="A65" s="141">
        <v>61</v>
      </c>
      <c r="B65" s="166" t="str">
        <f>IF('1) Dateneingabe'!B71&lt;&gt;"",'1) Dateneingabe'!B71,"")</f>
        <v/>
      </c>
      <c r="C65" s="167" t="str">
        <f>IF('1) Dateneingabe'!C71&lt;&gt;"",('1) Dateneingabe'!C71/Datenquelle!$C$36),"")</f>
        <v/>
      </c>
      <c r="D65" s="168" t="str">
        <f>IF('1) Dateneingabe'!D71&lt;&gt;"",VLOOKUP('1) Dateneingabe'!D71,Datenquelle!$A$1:$C$9,3,FALSE),"")</f>
        <v/>
      </c>
      <c r="E65" s="169" t="str">
        <f>IF('1) Dateneingabe'!D71&lt;&gt;"",VLOOKUP('1) Dateneingabe'!D71,Datenquelle!$A$1:$G$9,6,FALSE),"")</f>
        <v/>
      </c>
      <c r="F65" s="169" t="str">
        <f>IF('1) Dateneingabe'!L71&lt;&gt;"",'1) Dateneingabe'!L71,"")</f>
        <v/>
      </c>
      <c r="G65" s="169" t="str">
        <f>IF('1) Dateneingabe'!E71&lt;&gt;"",VLOOKUP('1) Dateneingabe'!E71,Datenquelle!$A$13:$P$33,E65,FALSE),"")</f>
        <v/>
      </c>
      <c r="H65" s="170" t="str">
        <f>IF(D65&lt;&gt;"",(C65*VLOOKUP(D65,Datenquelle!$A$64:$G$71,(G65+1),FALSE)),"")</f>
        <v/>
      </c>
      <c r="I65" s="171" t="str">
        <f>IF(B65&lt;&gt;"",VLOOKUP('1) Dateneingabe'!G71,Datenquelle!$A$39:$D$40,3,FALSE),"")</f>
        <v/>
      </c>
      <c r="J65" s="171" t="str">
        <f>IF(D65&lt;&gt;"",(VLOOKUP(D65,Datenquelle!$A$54:$D$61,2,FALSE)*C65),"")</f>
        <v/>
      </c>
      <c r="K65" s="171" t="str">
        <f>IF(D65&lt;&gt;"",(VLOOKUP(D65,Datenquelle!$A$54:$D$61,3,FALSE)*C65),"")</f>
        <v/>
      </c>
      <c r="L65" s="172" t="str">
        <f t="shared" si="3"/>
        <v/>
      </c>
      <c r="M65" s="171" t="str">
        <f>IF(H65&lt;&gt;"",(VLOOKUP(D65,Datenquelle!$A$54:$D$61,4,FALSE)*H65),"")</f>
        <v/>
      </c>
      <c r="N65" s="172" t="str">
        <f t="shared" si="4"/>
        <v/>
      </c>
      <c r="O65" s="171" t="str">
        <f>IF(H65&lt;&gt;"",((H65*3/13)/'1) Dateneingabe'!C71),"")</f>
        <v/>
      </c>
      <c r="P65" s="172" t="str">
        <f>IF(N65&lt;&gt;"",(((N65/12)*3/13)/'1) Dateneingabe'!C71),"")</f>
        <v/>
      </c>
      <c r="Q65" s="173" t="str">
        <f t="shared" si="2"/>
        <v/>
      </c>
    </row>
    <row r="66" spans="1:17" x14ac:dyDescent="0.35">
      <c r="A66" s="141">
        <v>62</v>
      </c>
      <c r="B66" s="166" t="str">
        <f>IF('1) Dateneingabe'!B72&lt;&gt;"",'1) Dateneingabe'!B72,"")</f>
        <v/>
      </c>
      <c r="C66" s="167" t="str">
        <f>IF('1) Dateneingabe'!C72&lt;&gt;"",('1) Dateneingabe'!C72/Datenquelle!$C$36),"")</f>
        <v/>
      </c>
      <c r="D66" s="168" t="str">
        <f>IF('1) Dateneingabe'!D72&lt;&gt;"",VLOOKUP('1) Dateneingabe'!D72,Datenquelle!$A$1:$C$9,3,FALSE),"")</f>
        <v/>
      </c>
      <c r="E66" s="169" t="str">
        <f>IF('1) Dateneingabe'!D72&lt;&gt;"",VLOOKUP('1) Dateneingabe'!D72,Datenquelle!$A$1:$G$9,6,FALSE),"")</f>
        <v/>
      </c>
      <c r="F66" s="169" t="str">
        <f>IF('1) Dateneingabe'!L72&lt;&gt;"",'1) Dateneingabe'!L72,"")</f>
        <v/>
      </c>
      <c r="G66" s="169" t="str">
        <f>IF('1) Dateneingabe'!E72&lt;&gt;"",VLOOKUP('1) Dateneingabe'!E72,Datenquelle!$A$13:$P$33,E66,FALSE),"")</f>
        <v/>
      </c>
      <c r="H66" s="170" t="str">
        <f>IF(D66&lt;&gt;"",(C66*VLOOKUP(D66,Datenquelle!$A$64:$G$71,(G66+1),FALSE)),"")</f>
        <v/>
      </c>
      <c r="I66" s="171" t="str">
        <f>IF(B66&lt;&gt;"",VLOOKUP('1) Dateneingabe'!G72,Datenquelle!$A$39:$D$40,3,FALSE),"")</f>
        <v/>
      </c>
      <c r="J66" s="171" t="str">
        <f>IF(D66&lt;&gt;"",(VLOOKUP(D66,Datenquelle!$A$54:$D$61,2,FALSE)*C66),"")</f>
        <v/>
      </c>
      <c r="K66" s="171" t="str">
        <f>IF(D66&lt;&gt;"",(VLOOKUP(D66,Datenquelle!$A$54:$D$61,3,FALSE)*C66),"")</f>
        <v/>
      </c>
      <c r="L66" s="172" t="str">
        <f t="shared" si="3"/>
        <v/>
      </c>
      <c r="M66" s="171" t="str">
        <f>IF(H66&lt;&gt;"",(VLOOKUP(D66,Datenquelle!$A$54:$D$61,4,FALSE)*H66),"")</f>
        <v/>
      </c>
      <c r="N66" s="172" t="str">
        <f t="shared" si="4"/>
        <v/>
      </c>
      <c r="O66" s="171" t="str">
        <f>IF(H66&lt;&gt;"",((H66*3/13)/'1) Dateneingabe'!C72),"")</f>
        <v/>
      </c>
      <c r="P66" s="172" t="str">
        <f>IF(N66&lt;&gt;"",(((N66/12)*3/13)/'1) Dateneingabe'!C72),"")</f>
        <v/>
      </c>
      <c r="Q66" s="173" t="str">
        <f t="shared" si="2"/>
        <v/>
      </c>
    </row>
    <row r="67" spans="1:17" x14ac:dyDescent="0.35">
      <c r="A67" s="141">
        <v>63</v>
      </c>
      <c r="B67" s="166" t="str">
        <f>IF('1) Dateneingabe'!B73&lt;&gt;"",'1) Dateneingabe'!B73,"")</f>
        <v/>
      </c>
      <c r="C67" s="167" t="str">
        <f>IF('1) Dateneingabe'!C73&lt;&gt;"",('1) Dateneingabe'!C73/Datenquelle!$C$36),"")</f>
        <v/>
      </c>
      <c r="D67" s="168" t="str">
        <f>IF('1) Dateneingabe'!D73&lt;&gt;"",VLOOKUP('1) Dateneingabe'!D73,Datenquelle!$A$1:$C$9,3,FALSE),"")</f>
        <v/>
      </c>
      <c r="E67" s="169" t="str">
        <f>IF('1) Dateneingabe'!D73&lt;&gt;"",VLOOKUP('1) Dateneingabe'!D73,Datenquelle!$A$1:$G$9,6,FALSE),"")</f>
        <v/>
      </c>
      <c r="F67" s="169" t="str">
        <f>IF('1) Dateneingabe'!L73&lt;&gt;"",'1) Dateneingabe'!L73,"")</f>
        <v/>
      </c>
      <c r="G67" s="169" t="str">
        <f>IF('1) Dateneingabe'!E73&lt;&gt;"",VLOOKUP('1) Dateneingabe'!E73,Datenquelle!$A$13:$P$33,E67,FALSE),"")</f>
        <v/>
      </c>
      <c r="H67" s="170" t="str">
        <f>IF(D67&lt;&gt;"",(C67*VLOOKUP(D67,Datenquelle!$A$64:$G$71,(G67+1),FALSE)),"")</f>
        <v/>
      </c>
      <c r="I67" s="171" t="str">
        <f>IF(B67&lt;&gt;"",VLOOKUP('1) Dateneingabe'!G73,Datenquelle!$A$39:$D$40,3,FALSE),"")</f>
        <v/>
      </c>
      <c r="J67" s="171" t="str">
        <f>IF(D67&lt;&gt;"",(VLOOKUP(D67,Datenquelle!$A$54:$D$61,2,FALSE)*C67),"")</f>
        <v/>
      </c>
      <c r="K67" s="171" t="str">
        <f>IF(D67&lt;&gt;"",(VLOOKUP(D67,Datenquelle!$A$54:$D$61,3,FALSE)*C67),"")</f>
        <v/>
      </c>
      <c r="L67" s="172" t="str">
        <f t="shared" si="3"/>
        <v/>
      </c>
      <c r="M67" s="171" t="str">
        <f>IF(H67&lt;&gt;"",(VLOOKUP(D67,Datenquelle!$A$54:$D$61,4,FALSE)*H67),"")</f>
        <v/>
      </c>
      <c r="N67" s="172" t="str">
        <f t="shared" si="4"/>
        <v/>
      </c>
      <c r="O67" s="171" t="str">
        <f>IF(H67&lt;&gt;"",((H67*3/13)/'1) Dateneingabe'!C73),"")</f>
        <v/>
      </c>
      <c r="P67" s="172" t="str">
        <f>IF(N67&lt;&gt;"",(((N67/12)*3/13)/'1) Dateneingabe'!C73),"")</f>
        <v/>
      </c>
      <c r="Q67" s="173" t="str">
        <f t="shared" si="2"/>
        <v/>
      </c>
    </row>
    <row r="68" spans="1:17" x14ac:dyDescent="0.35">
      <c r="A68" s="141">
        <v>64</v>
      </c>
      <c r="B68" s="166" t="str">
        <f>IF('1) Dateneingabe'!B74&lt;&gt;"",'1) Dateneingabe'!B74,"")</f>
        <v/>
      </c>
      <c r="C68" s="167" t="str">
        <f>IF('1) Dateneingabe'!C74&lt;&gt;"",('1) Dateneingabe'!C74/Datenquelle!$C$36),"")</f>
        <v/>
      </c>
      <c r="D68" s="168" t="str">
        <f>IF('1) Dateneingabe'!D74&lt;&gt;"",VLOOKUP('1) Dateneingabe'!D74,Datenquelle!$A$1:$C$9,3,FALSE),"")</f>
        <v/>
      </c>
      <c r="E68" s="169" t="str">
        <f>IF('1) Dateneingabe'!D74&lt;&gt;"",VLOOKUP('1) Dateneingabe'!D74,Datenquelle!$A$1:$G$9,6,FALSE),"")</f>
        <v/>
      </c>
      <c r="F68" s="169" t="str">
        <f>IF('1) Dateneingabe'!L74&lt;&gt;"",'1) Dateneingabe'!L74,"")</f>
        <v/>
      </c>
      <c r="G68" s="169" t="str">
        <f>IF('1) Dateneingabe'!E74&lt;&gt;"",VLOOKUP('1) Dateneingabe'!E74,Datenquelle!$A$13:$P$33,E68,FALSE),"")</f>
        <v/>
      </c>
      <c r="H68" s="170" t="str">
        <f>IF(D68&lt;&gt;"",(C68*VLOOKUP(D68,Datenquelle!$A$64:$G$71,(G68+1),FALSE)),"")</f>
        <v/>
      </c>
      <c r="I68" s="171" t="str">
        <f>IF(B68&lt;&gt;"",VLOOKUP('1) Dateneingabe'!G74,Datenquelle!$A$39:$D$40,3,FALSE),"")</f>
        <v/>
      </c>
      <c r="J68" s="171" t="str">
        <f>IF(D68&lt;&gt;"",(VLOOKUP(D68,Datenquelle!$A$54:$D$61,2,FALSE)*C68),"")</f>
        <v/>
      </c>
      <c r="K68" s="171" t="str">
        <f>IF(D68&lt;&gt;"",(VLOOKUP(D68,Datenquelle!$A$54:$D$61,3,FALSE)*C68),"")</f>
        <v/>
      </c>
      <c r="L68" s="172" t="str">
        <f t="shared" si="3"/>
        <v/>
      </c>
      <c r="M68" s="171" t="str">
        <f>IF(H68&lt;&gt;"",(VLOOKUP(D68,Datenquelle!$A$54:$D$61,4,FALSE)*H68),"")</f>
        <v/>
      </c>
      <c r="N68" s="172" t="str">
        <f t="shared" si="4"/>
        <v/>
      </c>
      <c r="O68" s="171" t="str">
        <f>IF(H68&lt;&gt;"",((H68*3/13)/'1) Dateneingabe'!C74),"")</f>
        <v/>
      </c>
      <c r="P68" s="172" t="str">
        <f>IF(N68&lt;&gt;"",(((N68/12)*3/13)/'1) Dateneingabe'!C74),"")</f>
        <v/>
      </c>
      <c r="Q68" s="173" t="str">
        <f t="shared" si="2"/>
        <v/>
      </c>
    </row>
    <row r="69" spans="1:17" x14ac:dyDescent="0.35">
      <c r="A69" s="141">
        <v>65</v>
      </c>
      <c r="B69" s="166" t="str">
        <f>IF('1) Dateneingabe'!B75&lt;&gt;"",'1) Dateneingabe'!B75,"")</f>
        <v/>
      </c>
      <c r="C69" s="167" t="str">
        <f>IF('1) Dateneingabe'!C75&lt;&gt;"",('1) Dateneingabe'!C75/Datenquelle!$C$36),"")</f>
        <v/>
      </c>
      <c r="D69" s="168" t="str">
        <f>IF('1) Dateneingabe'!D75&lt;&gt;"",VLOOKUP('1) Dateneingabe'!D75,Datenquelle!$A$1:$C$9,3,FALSE),"")</f>
        <v/>
      </c>
      <c r="E69" s="169" t="str">
        <f>IF('1) Dateneingabe'!D75&lt;&gt;"",VLOOKUP('1) Dateneingabe'!D75,Datenquelle!$A$1:$G$9,6,FALSE),"")</f>
        <v/>
      </c>
      <c r="F69" s="169" t="str">
        <f>IF('1) Dateneingabe'!L75&lt;&gt;"",'1) Dateneingabe'!L75,"")</f>
        <v/>
      </c>
      <c r="G69" s="169" t="str">
        <f>IF('1) Dateneingabe'!E75&lt;&gt;"",VLOOKUP('1) Dateneingabe'!E75,Datenquelle!$A$13:$P$33,E69,FALSE),"")</f>
        <v/>
      </c>
      <c r="H69" s="170" t="str">
        <f>IF(D69&lt;&gt;"",(C69*VLOOKUP(D69,Datenquelle!$A$64:$G$71,(G69+1),FALSE)),"")</f>
        <v/>
      </c>
      <c r="I69" s="171" t="str">
        <f>IF(B69&lt;&gt;"",VLOOKUP('1) Dateneingabe'!G75,Datenquelle!$A$39:$D$40,3,FALSE),"")</f>
        <v/>
      </c>
      <c r="J69" s="171" t="str">
        <f>IF(D69&lt;&gt;"",(VLOOKUP(D69,Datenquelle!$A$54:$D$61,2,FALSE)*C69),"")</f>
        <v/>
      </c>
      <c r="K69" s="171" t="str">
        <f>IF(D69&lt;&gt;"",(VLOOKUP(D69,Datenquelle!$A$54:$D$61,3,FALSE)*C69),"")</f>
        <v/>
      </c>
      <c r="L69" s="172" t="str">
        <f t="shared" si="3"/>
        <v/>
      </c>
      <c r="M69" s="171" t="str">
        <f>IF(H69&lt;&gt;"",(VLOOKUP(D69,Datenquelle!$A$54:$D$61,4,FALSE)*H69),"")</f>
        <v/>
      </c>
      <c r="N69" s="172" t="str">
        <f t="shared" si="4"/>
        <v/>
      </c>
      <c r="O69" s="171" t="str">
        <f>IF(H69&lt;&gt;"",((H69*3/13)/'1) Dateneingabe'!C75),"")</f>
        <v/>
      </c>
      <c r="P69" s="172" t="str">
        <f>IF(N69&lt;&gt;"",(((N69/12)*3/13)/'1) Dateneingabe'!C75),"")</f>
        <v/>
      </c>
      <c r="Q69" s="173" t="str">
        <f t="shared" si="2"/>
        <v/>
      </c>
    </row>
    <row r="70" spans="1:17" x14ac:dyDescent="0.35">
      <c r="A70" s="141">
        <v>66</v>
      </c>
      <c r="B70" s="166" t="str">
        <f>IF('1) Dateneingabe'!B76&lt;&gt;"",'1) Dateneingabe'!B76,"")</f>
        <v/>
      </c>
      <c r="C70" s="167" t="str">
        <f>IF('1) Dateneingabe'!C76&lt;&gt;"",('1) Dateneingabe'!C76/Datenquelle!$C$36),"")</f>
        <v/>
      </c>
      <c r="D70" s="168" t="str">
        <f>IF('1) Dateneingabe'!D76&lt;&gt;"",VLOOKUP('1) Dateneingabe'!D76,Datenquelle!$A$1:$C$9,3,FALSE),"")</f>
        <v/>
      </c>
      <c r="E70" s="169" t="str">
        <f>IF('1) Dateneingabe'!D76&lt;&gt;"",VLOOKUP('1) Dateneingabe'!D76,Datenquelle!$A$1:$G$9,6,FALSE),"")</f>
        <v/>
      </c>
      <c r="F70" s="169" t="str">
        <f>IF('1) Dateneingabe'!L76&lt;&gt;"",'1) Dateneingabe'!L76,"")</f>
        <v/>
      </c>
      <c r="G70" s="169" t="str">
        <f>IF('1) Dateneingabe'!E76&lt;&gt;"",VLOOKUP('1) Dateneingabe'!E76,Datenquelle!$A$13:$P$33,E70,FALSE),"")</f>
        <v/>
      </c>
      <c r="H70" s="170" t="str">
        <f>IF(D70&lt;&gt;"",(C70*VLOOKUP(D70,Datenquelle!$A$64:$G$71,(G70+1),FALSE)),"")</f>
        <v/>
      </c>
      <c r="I70" s="171" t="str">
        <f>IF(B70&lt;&gt;"",VLOOKUP('1) Dateneingabe'!G76,Datenquelle!$A$39:$D$40,3,FALSE),"")</f>
        <v/>
      </c>
      <c r="J70" s="171" t="str">
        <f>IF(D70&lt;&gt;"",(VLOOKUP(D70,Datenquelle!$A$54:$D$61,2,FALSE)*C70),"")</f>
        <v/>
      </c>
      <c r="K70" s="171" t="str">
        <f>IF(D70&lt;&gt;"",(VLOOKUP(D70,Datenquelle!$A$54:$D$61,3,FALSE)*C70),"")</f>
        <v/>
      </c>
      <c r="L70" s="172" t="str">
        <f t="shared" si="3"/>
        <v/>
      </c>
      <c r="M70" s="171" t="str">
        <f>IF(H70&lt;&gt;"",(VLOOKUP(D70,Datenquelle!$A$54:$D$61,4,FALSE)*H70),"")</f>
        <v/>
      </c>
      <c r="N70" s="172" t="str">
        <f t="shared" si="4"/>
        <v/>
      </c>
      <c r="O70" s="171" t="str">
        <f>IF(H70&lt;&gt;"",((H70*3/13)/'1) Dateneingabe'!C76),"")</f>
        <v/>
      </c>
      <c r="P70" s="172" t="str">
        <f>IF(N70&lt;&gt;"",(((N70/12)*3/13)/'1) Dateneingabe'!C76),"")</f>
        <v/>
      </c>
      <c r="Q70" s="173" t="str">
        <f t="shared" ref="Q70:Q103" si="5">IF(P70&lt;&gt;"",P70*C70,"")</f>
        <v/>
      </c>
    </row>
    <row r="71" spans="1:17" x14ac:dyDescent="0.35">
      <c r="A71" s="141">
        <v>67</v>
      </c>
      <c r="B71" s="166" t="str">
        <f>IF('1) Dateneingabe'!B77&lt;&gt;"",'1) Dateneingabe'!B77,"")</f>
        <v/>
      </c>
      <c r="C71" s="167" t="str">
        <f>IF('1) Dateneingabe'!C77&lt;&gt;"",('1) Dateneingabe'!C77/Datenquelle!$C$36),"")</f>
        <v/>
      </c>
      <c r="D71" s="168" t="str">
        <f>IF('1) Dateneingabe'!D77&lt;&gt;"",VLOOKUP('1) Dateneingabe'!D77,Datenquelle!$A$1:$C$9,3,FALSE),"")</f>
        <v/>
      </c>
      <c r="E71" s="169" t="str">
        <f>IF('1) Dateneingabe'!D77&lt;&gt;"",VLOOKUP('1) Dateneingabe'!D77,Datenquelle!$A$1:$G$9,6,FALSE),"")</f>
        <v/>
      </c>
      <c r="F71" s="169" t="str">
        <f>IF('1) Dateneingabe'!L77&lt;&gt;"",'1) Dateneingabe'!L77,"")</f>
        <v/>
      </c>
      <c r="G71" s="169" t="str">
        <f>IF('1) Dateneingabe'!E77&lt;&gt;"",VLOOKUP('1) Dateneingabe'!E77,Datenquelle!$A$13:$P$33,E71,FALSE),"")</f>
        <v/>
      </c>
      <c r="H71" s="170" t="str">
        <f>IF(D71&lt;&gt;"",(C71*VLOOKUP(D71,Datenquelle!$A$64:$G$71,(G71+1),FALSE)),"")</f>
        <v/>
      </c>
      <c r="I71" s="171" t="str">
        <f>IF(B71&lt;&gt;"",VLOOKUP('1) Dateneingabe'!G77,Datenquelle!$A$39:$D$40,3,FALSE),"")</f>
        <v/>
      </c>
      <c r="J71" s="171" t="str">
        <f>IF(D71&lt;&gt;"",(VLOOKUP(D71,Datenquelle!$A$54:$D$61,2,FALSE)*C71),"")</f>
        <v/>
      </c>
      <c r="K71" s="171" t="str">
        <f>IF(D71&lt;&gt;"",(VLOOKUP(D71,Datenquelle!$A$54:$D$61,3,FALSE)*C71),"")</f>
        <v/>
      </c>
      <c r="L71" s="172" t="str">
        <f t="shared" si="3"/>
        <v/>
      </c>
      <c r="M71" s="171" t="str">
        <f>IF(H71&lt;&gt;"",(VLOOKUP(D71,Datenquelle!$A$54:$D$61,4,FALSE)*H71),"")</f>
        <v/>
      </c>
      <c r="N71" s="172" t="str">
        <f t="shared" si="4"/>
        <v/>
      </c>
      <c r="O71" s="171" t="str">
        <f>IF(H71&lt;&gt;"",((H71*3/13)/'1) Dateneingabe'!C77),"")</f>
        <v/>
      </c>
      <c r="P71" s="172" t="str">
        <f>IF(N71&lt;&gt;"",(((N71/12)*3/13)/'1) Dateneingabe'!C77),"")</f>
        <v/>
      </c>
      <c r="Q71" s="173" t="str">
        <f t="shared" si="5"/>
        <v/>
      </c>
    </row>
    <row r="72" spans="1:17" x14ac:dyDescent="0.35">
      <c r="A72" s="141">
        <v>68</v>
      </c>
      <c r="B72" s="166" t="str">
        <f>IF('1) Dateneingabe'!B78&lt;&gt;"",'1) Dateneingabe'!B78,"")</f>
        <v/>
      </c>
      <c r="C72" s="167" t="str">
        <f>IF('1) Dateneingabe'!C78&lt;&gt;"",('1) Dateneingabe'!C78/Datenquelle!$C$36),"")</f>
        <v/>
      </c>
      <c r="D72" s="168" t="str">
        <f>IF('1) Dateneingabe'!D78&lt;&gt;"",VLOOKUP('1) Dateneingabe'!D78,Datenquelle!$A$1:$C$9,3,FALSE),"")</f>
        <v/>
      </c>
      <c r="E72" s="169" t="str">
        <f>IF('1) Dateneingabe'!D78&lt;&gt;"",VLOOKUP('1) Dateneingabe'!D78,Datenquelle!$A$1:$G$9,6,FALSE),"")</f>
        <v/>
      </c>
      <c r="F72" s="169" t="str">
        <f>IF('1) Dateneingabe'!L78&lt;&gt;"",'1) Dateneingabe'!L78,"")</f>
        <v/>
      </c>
      <c r="G72" s="169" t="str">
        <f>IF('1) Dateneingabe'!E78&lt;&gt;"",VLOOKUP('1) Dateneingabe'!E78,Datenquelle!$A$13:$P$33,E72,FALSE),"")</f>
        <v/>
      </c>
      <c r="H72" s="170" t="str">
        <f>IF(D72&lt;&gt;"",(C72*VLOOKUP(D72,Datenquelle!$A$64:$G$71,(G72+1),FALSE)),"")</f>
        <v/>
      </c>
      <c r="I72" s="171" t="str">
        <f>IF(B72&lt;&gt;"",VLOOKUP('1) Dateneingabe'!G78,Datenquelle!$A$39:$D$40,3,FALSE),"")</f>
        <v/>
      </c>
      <c r="J72" s="171" t="str">
        <f>IF(D72&lt;&gt;"",(VLOOKUP(D72,Datenquelle!$A$54:$D$61,2,FALSE)*C72),"")</f>
        <v/>
      </c>
      <c r="K72" s="171" t="str">
        <f>IF(D72&lt;&gt;"",(VLOOKUP(D72,Datenquelle!$A$54:$D$61,3,FALSE)*C72),"")</f>
        <v/>
      </c>
      <c r="L72" s="172" t="str">
        <f t="shared" si="3"/>
        <v/>
      </c>
      <c r="M72" s="171" t="str">
        <f>IF(H72&lt;&gt;"",(VLOOKUP(D72,Datenquelle!$A$54:$D$61,4,FALSE)*H72),"")</f>
        <v/>
      </c>
      <c r="N72" s="172" t="str">
        <f t="shared" si="4"/>
        <v/>
      </c>
      <c r="O72" s="171" t="str">
        <f>IF(H72&lt;&gt;"",((H72*3/13)/'1) Dateneingabe'!C78),"")</f>
        <v/>
      </c>
      <c r="P72" s="172" t="str">
        <f>IF(N72&lt;&gt;"",(((N72/12)*3/13)/'1) Dateneingabe'!C78),"")</f>
        <v/>
      </c>
      <c r="Q72" s="173" t="str">
        <f t="shared" si="5"/>
        <v/>
      </c>
    </row>
    <row r="73" spans="1:17" x14ac:dyDescent="0.35">
      <c r="A73" s="141">
        <v>69</v>
      </c>
      <c r="B73" s="166" t="str">
        <f>IF('1) Dateneingabe'!B79&lt;&gt;"",'1) Dateneingabe'!B79,"")</f>
        <v/>
      </c>
      <c r="C73" s="167" t="str">
        <f>IF('1) Dateneingabe'!C79&lt;&gt;"",('1) Dateneingabe'!C79/Datenquelle!$C$36),"")</f>
        <v/>
      </c>
      <c r="D73" s="168" t="str">
        <f>IF('1) Dateneingabe'!D79&lt;&gt;"",VLOOKUP('1) Dateneingabe'!D79,Datenquelle!$A$1:$C$9,3,FALSE),"")</f>
        <v/>
      </c>
      <c r="E73" s="169" t="str">
        <f>IF('1) Dateneingabe'!D79&lt;&gt;"",VLOOKUP('1) Dateneingabe'!D79,Datenquelle!$A$1:$G$9,6,FALSE),"")</f>
        <v/>
      </c>
      <c r="F73" s="169" t="str">
        <f>IF('1) Dateneingabe'!L79&lt;&gt;"",'1) Dateneingabe'!L79,"")</f>
        <v/>
      </c>
      <c r="G73" s="169" t="str">
        <f>IF('1) Dateneingabe'!E79&lt;&gt;"",VLOOKUP('1) Dateneingabe'!E79,Datenquelle!$A$13:$P$33,E73,FALSE),"")</f>
        <v/>
      </c>
      <c r="H73" s="170" t="str">
        <f>IF(D73&lt;&gt;"",(C73*VLOOKUP(D73,Datenquelle!$A$64:$G$71,(G73+1),FALSE)),"")</f>
        <v/>
      </c>
      <c r="I73" s="171" t="str">
        <f>IF(B73&lt;&gt;"",VLOOKUP('1) Dateneingabe'!G79,Datenquelle!$A$39:$D$40,3,FALSE),"")</f>
        <v/>
      </c>
      <c r="J73" s="171" t="str">
        <f>IF(D73&lt;&gt;"",(VLOOKUP(D73,Datenquelle!$A$54:$D$61,2,FALSE)*C73),"")</f>
        <v/>
      </c>
      <c r="K73" s="171" t="str">
        <f>IF(D73&lt;&gt;"",(VLOOKUP(D73,Datenquelle!$A$54:$D$61,3,FALSE)*C73),"")</f>
        <v/>
      </c>
      <c r="L73" s="172" t="str">
        <f t="shared" si="3"/>
        <v/>
      </c>
      <c r="M73" s="171" t="str">
        <f>IF(H73&lt;&gt;"",(VLOOKUP(D73,Datenquelle!$A$54:$D$61,4,FALSE)*H73),"")</f>
        <v/>
      </c>
      <c r="N73" s="172" t="str">
        <f t="shared" si="4"/>
        <v/>
      </c>
      <c r="O73" s="171" t="str">
        <f>IF(H73&lt;&gt;"",((H73*3/13)/'1) Dateneingabe'!C79),"")</f>
        <v/>
      </c>
      <c r="P73" s="172" t="str">
        <f>IF(N73&lt;&gt;"",(((N73/12)*3/13)/'1) Dateneingabe'!C79),"")</f>
        <v/>
      </c>
      <c r="Q73" s="173" t="str">
        <f t="shared" si="5"/>
        <v/>
      </c>
    </row>
    <row r="74" spans="1:17" x14ac:dyDescent="0.35">
      <c r="A74" s="141">
        <v>70</v>
      </c>
      <c r="B74" s="166" t="str">
        <f>IF('1) Dateneingabe'!B80&lt;&gt;"",'1) Dateneingabe'!B80,"")</f>
        <v/>
      </c>
      <c r="C74" s="167" t="str">
        <f>IF('1) Dateneingabe'!C80&lt;&gt;"",('1) Dateneingabe'!C80/Datenquelle!$C$36),"")</f>
        <v/>
      </c>
      <c r="D74" s="168" t="str">
        <f>IF('1) Dateneingabe'!D80&lt;&gt;"",VLOOKUP('1) Dateneingabe'!D80,Datenquelle!$A$1:$C$9,3,FALSE),"")</f>
        <v/>
      </c>
      <c r="E74" s="169" t="str">
        <f>IF('1) Dateneingabe'!D80&lt;&gt;"",VLOOKUP('1) Dateneingabe'!D80,Datenquelle!$A$1:$G$9,6,FALSE),"")</f>
        <v/>
      </c>
      <c r="F74" s="169" t="str">
        <f>IF('1) Dateneingabe'!L80&lt;&gt;"",'1) Dateneingabe'!L80,"")</f>
        <v/>
      </c>
      <c r="G74" s="169" t="str">
        <f>IF('1) Dateneingabe'!E80&lt;&gt;"",VLOOKUP('1) Dateneingabe'!E80,Datenquelle!$A$13:$P$33,E74,FALSE),"")</f>
        <v/>
      </c>
      <c r="H74" s="170" t="str">
        <f>IF(D74&lt;&gt;"",(C74*VLOOKUP(D74,Datenquelle!$A$64:$G$71,(G74+1),FALSE)),"")</f>
        <v/>
      </c>
      <c r="I74" s="171" t="str">
        <f>IF(B74&lt;&gt;"",VLOOKUP('1) Dateneingabe'!G80,Datenquelle!$A$39:$D$40,3,FALSE),"")</f>
        <v/>
      </c>
      <c r="J74" s="171" t="str">
        <f>IF(D74&lt;&gt;"",(VLOOKUP(D74,Datenquelle!$A$54:$D$61,2,FALSE)*C74),"")</f>
        <v/>
      </c>
      <c r="K74" s="171" t="str">
        <f>IF(D74&lt;&gt;"",(VLOOKUP(D74,Datenquelle!$A$54:$D$61,3,FALSE)*C74),"")</f>
        <v/>
      </c>
      <c r="L74" s="172" t="str">
        <f t="shared" si="3"/>
        <v/>
      </c>
      <c r="M74" s="171" t="str">
        <f>IF(H74&lt;&gt;"",(VLOOKUP(D74,Datenquelle!$A$54:$D$61,4,FALSE)*H74),"")</f>
        <v/>
      </c>
      <c r="N74" s="172" t="str">
        <f t="shared" si="4"/>
        <v/>
      </c>
      <c r="O74" s="171" t="str">
        <f>IF(H74&lt;&gt;"",((H74*3/13)/'1) Dateneingabe'!C80),"")</f>
        <v/>
      </c>
      <c r="P74" s="172" t="str">
        <f>IF(N74&lt;&gt;"",(((N74/12)*3/13)/'1) Dateneingabe'!C80),"")</f>
        <v/>
      </c>
      <c r="Q74" s="173" t="str">
        <f t="shared" si="5"/>
        <v/>
      </c>
    </row>
    <row r="75" spans="1:17" x14ac:dyDescent="0.35">
      <c r="A75" s="141">
        <v>71</v>
      </c>
      <c r="B75" s="166" t="str">
        <f>IF('1) Dateneingabe'!B81&lt;&gt;"",'1) Dateneingabe'!B81,"")</f>
        <v/>
      </c>
      <c r="C75" s="167" t="str">
        <f>IF('1) Dateneingabe'!C81&lt;&gt;"",('1) Dateneingabe'!C81/Datenquelle!$C$36),"")</f>
        <v/>
      </c>
      <c r="D75" s="168" t="str">
        <f>IF('1) Dateneingabe'!D81&lt;&gt;"",VLOOKUP('1) Dateneingabe'!D81,Datenquelle!$A$1:$C$9,3,FALSE),"")</f>
        <v/>
      </c>
      <c r="E75" s="169" t="str">
        <f>IF('1) Dateneingabe'!D81&lt;&gt;"",VLOOKUP('1) Dateneingabe'!D81,Datenquelle!$A$1:$G$9,6,FALSE),"")</f>
        <v/>
      </c>
      <c r="F75" s="169" t="str">
        <f>IF('1) Dateneingabe'!L81&lt;&gt;"",'1) Dateneingabe'!L81,"")</f>
        <v/>
      </c>
      <c r="G75" s="169" t="str">
        <f>IF('1) Dateneingabe'!E81&lt;&gt;"",VLOOKUP('1) Dateneingabe'!E81,Datenquelle!$A$13:$P$33,E75,FALSE),"")</f>
        <v/>
      </c>
      <c r="H75" s="170" t="str">
        <f>IF(D75&lt;&gt;"",(C75*VLOOKUP(D75,Datenquelle!$A$64:$G$71,(G75+1),FALSE)),"")</f>
        <v/>
      </c>
      <c r="I75" s="171" t="str">
        <f>IF(B75&lt;&gt;"",VLOOKUP('1) Dateneingabe'!G81,Datenquelle!$A$39:$D$40,3,FALSE),"")</f>
        <v/>
      </c>
      <c r="J75" s="171" t="str">
        <f>IF(D75&lt;&gt;"",(VLOOKUP(D75,Datenquelle!$A$54:$D$61,2,FALSE)*C75),"")</f>
        <v/>
      </c>
      <c r="K75" s="171" t="str">
        <f>IF(D75&lt;&gt;"",(VLOOKUP(D75,Datenquelle!$A$54:$D$61,3,FALSE)*C75),"")</f>
        <v/>
      </c>
      <c r="L75" s="172" t="str">
        <f t="shared" si="3"/>
        <v/>
      </c>
      <c r="M75" s="171" t="str">
        <f>IF(H75&lt;&gt;"",(VLOOKUP(D75,Datenquelle!$A$54:$D$61,4,FALSE)*H75),"")</f>
        <v/>
      </c>
      <c r="N75" s="172" t="str">
        <f t="shared" si="4"/>
        <v/>
      </c>
      <c r="O75" s="171" t="str">
        <f>IF(H75&lt;&gt;"",((H75*3/13)/'1) Dateneingabe'!C81),"")</f>
        <v/>
      </c>
      <c r="P75" s="172" t="str">
        <f>IF(N75&lt;&gt;"",(((N75/12)*3/13)/'1) Dateneingabe'!C81),"")</f>
        <v/>
      </c>
      <c r="Q75" s="173" t="str">
        <f t="shared" si="5"/>
        <v/>
      </c>
    </row>
    <row r="76" spans="1:17" x14ac:dyDescent="0.35">
      <c r="A76" s="141">
        <v>72</v>
      </c>
      <c r="B76" s="166" t="str">
        <f>IF('1) Dateneingabe'!B82&lt;&gt;"",'1) Dateneingabe'!B82,"")</f>
        <v/>
      </c>
      <c r="C76" s="167" t="str">
        <f>IF('1) Dateneingabe'!C82&lt;&gt;"",('1) Dateneingabe'!C82/Datenquelle!$C$36),"")</f>
        <v/>
      </c>
      <c r="D76" s="168" t="str">
        <f>IF('1) Dateneingabe'!D82&lt;&gt;"",VLOOKUP('1) Dateneingabe'!D82,Datenquelle!$A$1:$C$9,3,FALSE),"")</f>
        <v/>
      </c>
      <c r="E76" s="169" t="str">
        <f>IF('1) Dateneingabe'!D82&lt;&gt;"",VLOOKUP('1) Dateneingabe'!D82,Datenquelle!$A$1:$G$9,6,FALSE),"")</f>
        <v/>
      </c>
      <c r="F76" s="169" t="str">
        <f>IF('1) Dateneingabe'!L82&lt;&gt;"",'1) Dateneingabe'!L82,"")</f>
        <v/>
      </c>
      <c r="G76" s="169" t="str">
        <f>IF('1) Dateneingabe'!E82&lt;&gt;"",VLOOKUP('1) Dateneingabe'!E82,Datenquelle!$A$13:$P$33,E76,FALSE),"")</f>
        <v/>
      </c>
      <c r="H76" s="170" t="str">
        <f>IF(D76&lt;&gt;"",(C76*VLOOKUP(D76,Datenquelle!$A$64:$G$71,(G76+1),FALSE)),"")</f>
        <v/>
      </c>
      <c r="I76" s="171" t="str">
        <f>IF(B76&lt;&gt;"",VLOOKUP('1) Dateneingabe'!G82,Datenquelle!$A$39:$D$40,3,FALSE),"")</f>
        <v/>
      </c>
      <c r="J76" s="171" t="str">
        <f>IF(D76&lt;&gt;"",(VLOOKUP(D76,Datenquelle!$A$54:$D$61,2,FALSE)*C76),"")</f>
        <v/>
      </c>
      <c r="K76" s="171" t="str">
        <f>IF(D76&lt;&gt;"",(VLOOKUP(D76,Datenquelle!$A$54:$D$61,3,FALSE)*C76),"")</f>
        <v/>
      </c>
      <c r="L76" s="172" t="str">
        <f t="shared" si="3"/>
        <v/>
      </c>
      <c r="M76" s="171" t="str">
        <f>IF(H76&lt;&gt;"",(VLOOKUP(D76,Datenquelle!$A$54:$D$61,4,FALSE)*H76),"")</f>
        <v/>
      </c>
      <c r="N76" s="172" t="str">
        <f t="shared" si="4"/>
        <v/>
      </c>
      <c r="O76" s="171" t="str">
        <f>IF(H76&lt;&gt;"",((H76*3/13)/'1) Dateneingabe'!C82),"")</f>
        <v/>
      </c>
      <c r="P76" s="172" t="str">
        <f>IF(N76&lt;&gt;"",(((N76/12)*3/13)/'1) Dateneingabe'!C82),"")</f>
        <v/>
      </c>
      <c r="Q76" s="173" t="str">
        <f t="shared" si="5"/>
        <v/>
      </c>
    </row>
    <row r="77" spans="1:17" x14ac:dyDescent="0.35">
      <c r="A77" s="141">
        <v>73</v>
      </c>
      <c r="B77" s="166" t="str">
        <f>IF('1) Dateneingabe'!B83&lt;&gt;"",'1) Dateneingabe'!B83,"")</f>
        <v/>
      </c>
      <c r="C77" s="167" t="str">
        <f>IF('1) Dateneingabe'!C83&lt;&gt;"",('1) Dateneingabe'!C83/Datenquelle!$C$36),"")</f>
        <v/>
      </c>
      <c r="D77" s="168" t="str">
        <f>IF('1) Dateneingabe'!D83&lt;&gt;"",VLOOKUP('1) Dateneingabe'!D83,Datenquelle!$A$1:$C$9,3,FALSE),"")</f>
        <v/>
      </c>
      <c r="E77" s="169" t="str">
        <f>IF('1) Dateneingabe'!D83&lt;&gt;"",VLOOKUP('1) Dateneingabe'!D83,Datenquelle!$A$1:$G$9,6,FALSE),"")</f>
        <v/>
      </c>
      <c r="F77" s="169" t="str">
        <f>IF('1) Dateneingabe'!L83&lt;&gt;"",'1) Dateneingabe'!L83,"")</f>
        <v/>
      </c>
      <c r="G77" s="169" t="str">
        <f>IF('1) Dateneingabe'!E83&lt;&gt;"",VLOOKUP('1) Dateneingabe'!E83,Datenquelle!$A$13:$P$33,E77,FALSE),"")</f>
        <v/>
      </c>
      <c r="H77" s="170" t="str">
        <f>IF(D77&lt;&gt;"",(C77*VLOOKUP(D77,Datenquelle!$A$64:$G$71,(G77+1),FALSE)),"")</f>
        <v/>
      </c>
      <c r="I77" s="171" t="str">
        <f>IF(B77&lt;&gt;"",VLOOKUP('1) Dateneingabe'!G83,Datenquelle!$A$39:$D$40,3,FALSE),"")</f>
        <v/>
      </c>
      <c r="J77" s="171" t="str">
        <f>IF(D77&lt;&gt;"",(VLOOKUP(D77,Datenquelle!$A$54:$D$61,2,FALSE)*C77),"")</f>
        <v/>
      </c>
      <c r="K77" s="171" t="str">
        <f>IF(D77&lt;&gt;"",(VLOOKUP(D77,Datenquelle!$A$54:$D$61,3,FALSE)*C77),"")</f>
        <v/>
      </c>
      <c r="L77" s="172" t="str">
        <f t="shared" si="3"/>
        <v/>
      </c>
      <c r="M77" s="171" t="str">
        <f>IF(H77&lt;&gt;"",(VLOOKUP(D77,Datenquelle!$A$54:$D$61,4,FALSE)*H77),"")</f>
        <v/>
      </c>
      <c r="N77" s="172" t="str">
        <f t="shared" si="4"/>
        <v/>
      </c>
      <c r="O77" s="171" t="str">
        <f>IF(H77&lt;&gt;"",((H77*3/13)/'1) Dateneingabe'!C83),"")</f>
        <v/>
      </c>
      <c r="P77" s="172" t="str">
        <f>IF(N77&lt;&gt;"",(((N77/12)*3/13)/'1) Dateneingabe'!C83),"")</f>
        <v/>
      </c>
      <c r="Q77" s="173" t="str">
        <f t="shared" si="5"/>
        <v/>
      </c>
    </row>
    <row r="78" spans="1:17" x14ac:dyDescent="0.35">
      <c r="A78" s="141">
        <v>74</v>
      </c>
      <c r="B78" s="166" t="str">
        <f>IF('1) Dateneingabe'!B84&lt;&gt;"",'1) Dateneingabe'!B84,"")</f>
        <v/>
      </c>
      <c r="C78" s="167" t="str">
        <f>IF('1) Dateneingabe'!C84&lt;&gt;"",('1) Dateneingabe'!C84/Datenquelle!$C$36),"")</f>
        <v/>
      </c>
      <c r="D78" s="168" t="str">
        <f>IF('1) Dateneingabe'!D84&lt;&gt;"",VLOOKUP('1) Dateneingabe'!D84,Datenquelle!$A$1:$C$9,3,FALSE),"")</f>
        <v/>
      </c>
      <c r="E78" s="169" t="str">
        <f>IF('1) Dateneingabe'!D84&lt;&gt;"",VLOOKUP('1) Dateneingabe'!D84,Datenquelle!$A$1:$G$9,6,FALSE),"")</f>
        <v/>
      </c>
      <c r="F78" s="169" t="str">
        <f>IF('1) Dateneingabe'!L84&lt;&gt;"",'1) Dateneingabe'!L84,"")</f>
        <v/>
      </c>
      <c r="G78" s="169" t="str">
        <f>IF('1) Dateneingabe'!E84&lt;&gt;"",VLOOKUP('1) Dateneingabe'!E84,Datenquelle!$A$13:$P$33,E78,FALSE),"")</f>
        <v/>
      </c>
      <c r="H78" s="170" t="str">
        <f>IF(D78&lt;&gt;"",(C78*VLOOKUP(D78,Datenquelle!$A$64:$G$71,(G78+1),FALSE)),"")</f>
        <v/>
      </c>
      <c r="I78" s="171" t="str">
        <f>IF(B78&lt;&gt;"",VLOOKUP('1) Dateneingabe'!G84,Datenquelle!$A$39:$D$40,3,FALSE),"")</f>
        <v/>
      </c>
      <c r="J78" s="171" t="str">
        <f>IF(D78&lt;&gt;"",(VLOOKUP(D78,Datenquelle!$A$54:$D$61,2,FALSE)*C78),"")</f>
        <v/>
      </c>
      <c r="K78" s="171" t="str">
        <f>IF(D78&lt;&gt;"",(VLOOKUP(D78,Datenquelle!$A$54:$D$61,3,FALSE)*C78),"")</f>
        <v/>
      </c>
      <c r="L78" s="172" t="str">
        <f t="shared" si="3"/>
        <v/>
      </c>
      <c r="M78" s="171" t="str">
        <f>IF(H78&lt;&gt;"",(VLOOKUP(D78,Datenquelle!$A$54:$D$61,4,FALSE)*H78),"")</f>
        <v/>
      </c>
      <c r="N78" s="172" t="str">
        <f t="shared" si="4"/>
        <v/>
      </c>
      <c r="O78" s="171" t="str">
        <f>IF(H78&lt;&gt;"",((H78*3/13)/'1) Dateneingabe'!C84),"")</f>
        <v/>
      </c>
      <c r="P78" s="172" t="str">
        <f>IF(N78&lt;&gt;"",(((N78/12)*3/13)/'1) Dateneingabe'!C84),"")</f>
        <v/>
      </c>
      <c r="Q78" s="173" t="str">
        <f t="shared" si="5"/>
        <v/>
      </c>
    </row>
    <row r="79" spans="1:17" x14ac:dyDescent="0.35">
      <c r="A79" s="141">
        <v>75</v>
      </c>
      <c r="B79" s="166" t="str">
        <f>IF('1) Dateneingabe'!B85&lt;&gt;"",'1) Dateneingabe'!B85,"")</f>
        <v/>
      </c>
      <c r="C79" s="167" t="str">
        <f>IF('1) Dateneingabe'!C85&lt;&gt;"",('1) Dateneingabe'!C85/Datenquelle!$C$36),"")</f>
        <v/>
      </c>
      <c r="D79" s="168" t="str">
        <f>IF('1) Dateneingabe'!D85&lt;&gt;"",VLOOKUP('1) Dateneingabe'!D85,Datenquelle!$A$1:$C$9,3,FALSE),"")</f>
        <v/>
      </c>
      <c r="E79" s="169" t="str">
        <f>IF('1) Dateneingabe'!D85&lt;&gt;"",VLOOKUP('1) Dateneingabe'!D85,Datenquelle!$A$1:$G$9,6,FALSE),"")</f>
        <v/>
      </c>
      <c r="F79" s="169" t="str">
        <f>IF('1) Dateneingabe'!L85&lt;&gt;"",'1) Dateneingabe'!L85,"")</f>
        <v/>
      </c>
      <c r="G79" s="169" t="str">
        <f>IF('1) Dateneingabe'!E85&lt;&gt;"",VLOOKUP('1) Dateneingabe'!E85,Datenquelle!$A$13:$P$33,E79,FALSE),"")</f>
        <v/>
      </c>
      <c r="H79" s="170" t="str">
        <f>IF(D79&lt;&gt;"",(C79*VLOOKUP(D79,Datenquelle!$A$64:$G$71,(G79+1),FALSE)),"")</f>
        <v/>
      </c>
      <c r="I79" s="171" t="str">
        <f>IF(B79&lt;&gt;"",VLOOKUP('1) Dateneingabe'!G85,Datenquelle!$A$39:$D$40,3,FALSE),"")</f>
        <v/>
      </c>
      <c r="J79" s="171" t="str">
        <f>IF(D79&lt;&gt;"",(VLOOKUP(D79,Datenquelle!$A$54:$D$61,2,FALSE)*C79),"")</f>
        <v/>
      </c>
      <c r="K79" s="171" t="str">
        <f>IF(D79&lt;&gt;"",(VLOOKUP(D79,Datenquelle!$A$54:$D$61,3,FALSE)*C79),"")</f>
        <v/>
      </c>
      <c r="L79" s="172" t="str">
        <f t="shared" si="3"/>
        <v/>
      </c>
      <c r="M79" s="171" t="str">
        <f>IF(H79&lt;&gt;"",(VLOOKUP(D79,Datenquelle!$A$54:$D$61,4,FALSE)*H79),"")</f>
        <v/>
      </c>
      <c r="N79" s="172" t="str">
        <f t="shared" si="4"/>
        <v/>
      </c>
      <c r="O79" s="171" t="str">
        <f>IF(H79&lt;&gt;"",((H79*3/13)/'1) Dateneingabe'!C85),"")</f>
        <v/>
      </c>
      <c r="P79" s="172" t="str">
        <f>IF(N79&lt;&gt;"",(((N79/12)*3/13)/'1) Dateneingabe'!C85),"")</f>
        <v/>
      </c>
      <c r="Q79" s="173" t="str">
        <f t="shared" si="5"/>
        <v/>
      </c>
    </row>
    <row r="80" spans="1:17" x14ac:dyDescent="0.35">
      <c r="A80" s="141">
        <v>76</v>
      </c>
      <c r="B80" s="166" t="str">
        <f>IF('1) Dateneingabe'!B86&lt;&gt;"",'1) Dateneingabe'!B86,"")</f>
        <v/>
      </c>
      <c r="C80" s="167" t="str">
        <f>IF('1) Dateneingabe'!C86&lt;&gt;"",('1) Dateneingabe'!C86/Datenquelle!$C$36),"")</f>
        <v/>
      </c>
      <c r="D80" s="168" t="str">
        <f>IF('1) Dateneingabe'!D86&lt;&gt;"",VLOOKUP('1) Dateneingabe'!D86,Datenquelle!$A$1:$C$9,3,FALSE),"")</f>
        <v/>
      </c>
      <c r="E80" s="169" t="str">
        <f>IF('1) Dateneingabe'!D86&lt;&gt;"",VLOOKUP('1) Dateneingabe'!D86,Datenquelle!$A$1:$G$9,6,FALSE),"")</f>
        <v/>
      </c>
      <c r="F80" s="169" t="str">
        <f>IF('1) Dateneingabe'!L86&lt;&gt;"",'1) Dateneingabe'!L86,"")</f>
        <v/>
      </c>
      <c r="G80" s="169" t="str">
        <f>IF('1) Dateneingabe'!E86&lt;&gt;"",VLOOKUP('1) Dateneingabe'!E86,Datenquelle!$A$13:$P$33,E80,FALSE),"")</f>
        <v/>
      </c>
      <c r="H80" s="170" t="str">
        <f>IF(D80&lt;&gt;"",(C80*VLOOKUP(D80,Datenquelle!$A$64:$G$71,(G80+1),FALSE)),"")</f>
        <v/>
      </c>
      <c r="I80" s="171" t="str">
        <f>IF(B80&lt;&gt;"",VLOOKUP('1) Dateneingabe'!G86,Datenquelle!$A$39:$D$40,3,FALSE),"")</f>
        <v/>
      </c>
      <c r="J80" s="171" t="str">
        <f>IF(D80&lt;&gt;"",(VLOOKUP(D80,Datenquelle!$A$54:$D$61,2,FALSE)*C80),"")</f>
        <v/>
      </c>
      <c r="K80" s="171" t="str">
        <f>IF(D80&lt;&gt;"",(VLOOKUP(D80,Datenquelle!$A$54:$D$61,3,FALSE)*C80),"")</f>
        <v/>
      </c>
      <c r="L80" s="172" t="str">
        <f t="shared" si="3"/>
        <v/>
      </c>
      <c r="M80" s="171" t="str">
        <f>IF(H80&lt;&gt;"",(VLOOKUP(D80,Datenquelle!$A$54:$D$61,4,FALSE)*H80),"")</f>
        <v/>
      </c>
      <c r="N80" s="172" t="str">
        <f t="shared" si="4"/>
        <v/>
      </c>
      <c r="O80" s="171" t="str">
        <f>IF(H80&lt;&gt;"",((H80*3/13)/'1) Dateneingabe'!C86),"")</f>
        <v/>
      </c>
      <c r="P80" s="172" t="str">
        <f>IF(N80&lt;&gt;"",(((N80/12)*3/13)/'1) Dateneingabe'!C86),"")</f>
        <v/>
      </c>
      <c r="Q80" s="173" t="str">
        <f t="shared" si="5"/>
        <v/>
      </c>
    </row>
    <row r="81" spans="1:17" x14ac:dyDescent="0.35">
      <c r="A81" s="141">
        <v>77</v>
      </c>
      <c r="B81" s="166" t="str">
        <f>IF('1) Dateneingabe'!B87&lt;&gt;"",'1) Dateneingabe'!B87,"")</f>
        <v/>
      </c>
      <c r="C81" s="167" t="str">
        <f>IF('1) Dateneingabe'!C87&lt;&gt;"",('1) Dateneingabe'!C87/Datenquelle!$C$36),"")</f>
        <v/>
      </c>
      <c r="D81" s="168" t="str">
        <f>IF('1) Dateneingabe'!D87&lt;&gt;"",VLOOKUP('1) Dateneingabe'!D87,Datenquelle!$A$1:$C$9,3,FALSE),"")</f>
        <v/>
      </c>
      <c r="E81" s="169" t="str">
        <f>IF('1) Dateneingabe'!D87&lt;&gt;"",VLOOKUP('1) Dateneingabe'!D87,Datenquelle!$A$1:$G$9,6,FALSE),"")</f>
        <v/>
      </c>
      <c r="F81" s="169" t="str">
        <f>IF('1) Dateneingabe'!L87&lt;&gt;"",'1) Dateneingabe'!L87,"")</f>
        <v/>
      </c>
      <c r="G81" s="169" t="str">
        <f>IF('1) Dateneingabe'!E87&lt;&gt;"",VLOOKUP('1) Dateneingabe'!E87,Datenquelle!$A$13:$P$33,E81,FALSE),"")</f>
        <v/>
      </c>
      <c r="H81" s="170" t="str">
        <f>IF(D81&lt;&gt;"",(C81*VLOOKUP(D81,Datenquelle!$A$64:$G$71,(G81+1),FALSE)),"")</f>
        <v/>
      </c>
      <c r="I81" s="171" t="str">
        <f>IF(B81&lt;&gt;"",VLOOKUP('1) Dateneingabe'!G87,Datenquelle!$A$39:$D$40,3,FALSE),"")</f>
        <v/>
      </c>
      <c r="J81" s="171" t="str">
        <f>IF(D81&lt;&gt;"",(VLOOKUP(D81,Datenquelle!$A$54:$D$61,2,FALSE)*C81),"")</f>
        <v/>
      </c>
      <c r="K81" s="171" t="str">
        <f>IF(D81&lt;&gt;"",(VLOOKUP(D81,Datenquelle!$A$54:$D$61,3,FALSE)*C81),"")</f>
        <v/>
      </c>
      <c r="L81" s="172" t="str">
        <f t="shared" si="3"/>
        <v/>
      </c>
      <c r="M81" s="171" t="str">
        <f>IF(H81&lt;&gt;"",(VLOOKUP(D81,Datenquelle!$A$54:$D$61,4,FALSE)*H81),"")</f>
        <v/>
      </c>
      <c r="N81" s="172" t="str">
        <f t="shared" si="4"/>
        <v/>
      </c>
      <c r="O81" s="171" t="str">
        <f>IF(H81&lt;&gt;"",((H81*3/13)/'1) Dateneingabe'!C87),"")</f>
        <v/>
      </c>
      <c r="P81" s="172" t="str">
        <f>IF(N81&lt;&gt;"",(((N81/12)*3/13)/'1) Dateneingabe'!C87),"")</f>
        <v/>
      </c>
      <c r="Q81" s="173" t="str">
        <f t="shared" si="5"/>
        <v/>
      </c>
    </row>
    <row r="82" spans="1:17" x14ac:dyDescent="0.35">
      <c r="A82" s="141">
        <v>78</v>
      </c>
      <c r="B82" s="166" t="str">
        <f>IF('1) Dateneingabe'!B88&lt;&gt;"",'1) Dateneingabe'!B88,"")</f>
        <v/>
      </c>
      <c r="C82" s="167" t="str">
        <f>IF('1) Dateneingabe'!C88&lt;&gt;"",('1) Dateneingabe'!C88/Datenquelle!$C$36),"")</f>
        <v/>
      </c>
      <c r="D82" s="168" t="str">
        <f>IF('1) Dateneingabe'!D88&lt;&gt;"",VLOOKUP('1) Dateneingabe'!D88,Datenquelle!$A$1:$C$9,3,FALSE),"")</f>
        <v/>
      </c>
      <c r="E82" s="169" t="str">
        <f>IF('1) Dateneingabe'!D88&lt;&gt;"",VLOOKUP('1) Dateneingabe'!D88,Datenquelle!$A$1:$G$9,6,FALSE),"")</f>
        <v/>
      </c>
      <c r="F82" s="169" t="str">
        <f>IF('1) Dateneingabe'!L88&lt;&gt;"",'1) Dateneingabe'!L88,"")</f>
        <v/>
      </c>
      <c r="G82" s="169" t="str">
        <f>IF('1) Dateneingabe'!E88&lt;&gt;"",VLOOKUP('1) Dateneingabe'!E88,Datenquelle!$A$13:$P$33,E82,FALSE),"")</f>
        <v/>
      </c>
      <c r="H82" s="170" t="str">
        <f>IF(D82&lt;&gt;"",(C82*VLOOKUP(D82,Datenquelle!$A$64:$G$71,(G82+1),FALSE)),"")</f>
        <v/>
      </c>
      <c r="I82" s="171" t="str">
        <f>IF(B82&lt;&gt;"",VLOOKUP('1) Dateneingabe'!G88,Datenquelle!$A$39:$D$40,3,FALSE),"")</f>
        <v/>
      </c>
      <c r="J82" s="171" t="str">
        <f>IF(D82&lt;&gt;"",(VLOOKUP(D82,Datenquelle!$A$54:$D$61,2,FALSE)*C82),"")</f>
        <v/>
      </c>
      <c r="K82" s="171" t="str">
        <f>IF(D82&lt;&gt;"",(VLOOKUP(D82,Datenquelle!$A$54:$D$61,3,FALSE)*C82),"")</f>
        <v/>
      </c>
      <c r="L82" s="172" t="str">
        <f t="shared" si="3"/>
        <v/>
      </c>
      <c r="M82" s="171" t="str">
        <f>IF(H82&lt;&gt;"",(VLOOKUP(D82,Datenquelle!$A$54:$D$61,4,FALSE)*H82),"")</f>
        <v/>
      </c>
      <c r="N82" s="172" t="str">
        <f t="shared" si="4"/>
        <v/>
      </c>
      <c r="O82" s="171" t="str">
        <f>IF(H82&lt;&gt;"",((H82*3/13)/'1) Dateneingabe'!C88),"")</f>
        <v/>
      </c>
      <c r="P82" s="172" t="str">
        <f>IF(N82&lt;&gt;"",(((N82/12)*3/13)/'1) Dateneingabe'!C88),"")</f>
        <v/>
      </c>
      <c r="Q82" s="173" t="str">
        <f t="shared" si="5"/>
        <v/>
      </c>
    </row>
    <row r="83" spans="1:17" x14ac:dyDescent="0.35">
      <c r="A83" s="141">
        <v>79</v>
      </c>
      <c r="B83" s="166" t="str">
        <f>IF('1) Dateneingabe'!B89&lt;&gt;"",'1) Dateneingabe'!B89,"")</f>
        <v/>
      </c>
      <c r="C83" s="167" t="str">
        <f>IF('1) Dateneingabe'!C89&lt;&gt;"",('1) Dateneingabe'!C89/Datenquelle!$C$36),"")</f>
        <v/>
      </c>
      <c r="D83" s="168" t="str">
        <f>IF('1) Dateneingabe'!D89&lt;&gt;"",VLOOKUP('1) Dateneingabe'!D89,Datenquelle!$A$1:$C$9,3,FALSE),"")</f>
        <v/>
      </c>
      <c r="E83" s="169" t="str">
        <f>IF('1) Dateneingabe'!D89&lt;&gt;"",VLOOKUP('1) Dateneingabe'!D89,Datenquelle!$A$1:$G$9,6,FALSE),"")</f>
        <v/>
      </c>
      <c r="F83" s="169" t="str">
        <f>IF('1) Dateneingabe'!L89&lt;&gt;"",'1) Dateneingabe'!L89,"")</f>
        <v/>
      </c>
      <c r="G83" s="169" t="str">
        <f>IF('1) Dateneingabe'!E89&lt;&gt;"",VLOOKUP('1) Dateneingabe'!E89,Datenquelle!$A$13:$P$33,E83,FALSE),"")</f>
        <v/>
      </c>
      <c r="H83" s="170" t="str">
        <f>IF(D83&lt;&gt;"",(C83*VLOOKUP(D83,Datenquelle!$A$64:$G$71,(G83+1),FALSE)),"")</f>
        <v/>
      </c>
      <c r="I83" s="171" t="str">
        <f>IF(B83&lt;&gt;"",VLOOKUP('1) Dateneingabe'!G89,Datenquelle!$A$39:$D$40,3,FALSE),"")</f>
        <v/>
      </c>
      <c r="J83" s="171" t="str">
        <f>IF(D83&lt;&gt;"",(VLOOKUP(D83,Datenquelle!$A$54:$D$61,2,FALSE)*C83),"")</f>
        <v/>
      </c>
      <c r="K83" s="171" t="str">
        <f>IF(D83&lt;&gt;"",(VLOOKUP(D83,Datenquelle!$A$54:$D$61,3,FALSE)*C83),"")</f>
        <v/>
      </c>
      <c r="L83" s="172" t="str">
        <f t="shared" si="3"/>
        <v/>
      </c>
      <c r="M83" s="171" t="str">
        <f>IF(H83&lt;&gt;"",(VLOOKUP(D83,Datenquelle!$A$54:$D$61,4,FALSE)*H83),"")</f>
        <v/>
      </c>
      <c r="N83" s="172" t="str">
        <f t="shared" si="4"/>
        <v/>
      </c>
      <c r="O83" s="171" t="str">
        <f>IF(H83&lt;&gt;"",((H83*3/13)/'1) Dateneingabe'!C89),"")</f>
        <v/>
      </c>
      <c r="P83" s="172" t="str">
        <f>IF(N83&lt;&gt;"",(((N83/12)*3/13)/'1) Dateneingabe'!C89),"")</f>
        <v/>
      </c>
      <c r="Q83" s="173" t="str">
        <f t="shared" si="5"/>
        <v/>
      </c>
    </row>
    <row r="84" spans="1:17" x14ac:dyDescent="0.35">
      <c r="A84" s="141">
        <v>80</v>
      </c>
      <c r="B84" s="166" t="str">
        <f>IF('1) Dateneingabe'!B90&lt;&gt;"",'1) Dateneingabe'!B90,"")</f>
        <v/>
      </c>
      <c r="C84" s="167" t="str">
        <f>IF('1) Dateneingabe'!C90&lt;&gt;"",('1) Dateneingabe'!C90/Datenquelle!$C$36),"")</f>
        <v/>
      </c>
      <c r="D84" s="168" t="str">
        <f>IF('1) Dateneingabe'!D90&lt;&gt;"",VLOOKUP('1) Dateneingabe'!D90,Datenquelle!$A$1:$C$9,3,FALSE),"")</f>
        <v/>
      </c>
      <c r="E84" s="169" t="str">
        <f>IF('1) Dateneingabe'!D90&lt;&gt;"",VLOOKUP('1) Dateneingabe'!D90,Datenquelle!$A$1:$G$9,6,FALSE),"")</f>
        <v/>
      </c>
      <c r="F84" s="169" t="str">
        <f>IF('1) Dateneingabe'!L90&lt;&gt;"",'1) Dateneingabe'!L90,"")</f>
        <v/>
      </c>
      <c r="G84" s="169" t="str">
        <f>IF('1) Dateneingabe'!E90&lt;&gt;"",VLOOKUP('1) Dateneingabe'!E90,Datenquelle!$A$13:$P$33,E84,FALSE),"")</f>
        <v/>
      </c>
      <c r="H84" s="170" t="str">
        <f>IF(D84&lt;&gt;"",(C84*VLOOKUP(D84,Datenquelle!$A$64:$G$71,(G84+1),FALSE)),"")</f>
        <v/>
      </c>
      <c r="I84" s="171" t="str">
        <f>IF(B84&lt;&gt;"",VLOOKUP('1) Dateneingabe'!G90,Datenquelle!$A$39:$D$40,3,FALSE),"")</f>
        <v/>
      </c>
      <c r="J84" s="171" t="str">
        <f>IF(D84&lt;&gt;"",(VLOOKUP(D84,Datenquelle!$A$54:$D$61,2,FALSE)*C84),"")</f>
        <v/>
      </c>
      <c r="K84" s="171" t="str">
        <f>IF(D84&lt;&gt;"",(VLOOKUP(D84,Datenquelle!$A$54:$D$61,3,FALSE)*C84),"")</f>
        <v/>
      </c>
      <c r="L84" s="172" t="str">
        <f t="shared" si="3"/>
        <v/>
      </c>
      <c r="M84" s="171" t="str">
        <f>IF(H84&lt;&gt;"",(VLOOKUP(D84,Datenquelle!$A$54:$D$61,4,FALSE)*H84),"")</f>
        <v/>
      </c>
      <c r="N84" s="172" t="str">
        <f t="shared" si="4"/>
        <v/>
      </c>
      <c r="O84" s="171" t="str">
        <f>IF(H84&lt;&gt;"",((H84*3/13)/'1) Dateneingabe'!C90),"")</f>
        <v/>
      </c>
      <c r="P84" s="172" t="str">
        <f>IF(N84&lt;&gt;"",(((N84/12)*3/13)/'1) Dateneingabe'!C90),"")</f>
        <v/>
      </c>
      <c r="Q84" s="173" t="str">
        <f t="shared" si="5"/>
        <v/>
      </c>
    </row>
    <row r="85" spans="1:17" x14ac:dyDescent="0.35">
      <c r="A85" s="141">
        <v>81</v>
      </c>
      <c r="B85" s="166" t="str">
        <f>IF('1) Dateneingabe'!B91&lt;&gt;"",'1) Dateneingabe'!B91,"")</f>
        <v/>
      </c>
      <c r="C85" s="167" t="str">
        <f>IF('1) Dateneingabe'!C91&lt;&gt;"",('1) Dateneingabe'!C91/Datenquelle!$C$36),"")</f>
        <v/>
      </c>
      <c r="D85" s="168" t="str">
        <f>IF('1) Dateneingabe'!D91&lt;&gt;"",VLOOKUP('1) Dateneingabe'!D91,Datenquelle!$A$1:$C$9,3,FALSE),"")</f>
        <v/>
      </c>
      <c r="E85" s="169" t="str">
        <f>IF('1) Dateneingabe'!D91&lt;&gt;"",VLOOKUP('1) Dateneingabe'!D91,Datenquelle!$A$1:$G$9,6,FALSE),"")</f>
        <v/>
      </c>
      <c r="F85" s="169" t="str">
        <f>IF('1) Dateneingabe'!L91&lt;&gt;"",'1) Dateneingabe'!L91,"")</f>
        <v/>
      </c>
      <c r="G85" s="169" t="str">
        <f>IF('1) Dateneingabe'!E91&lt;&gt;"",VLOOKUP('1) Dateneingabe'!E91,Datenquelle!$A$13:$P$33,E85,FALSE),"")</f>
        <v/>
      </c>
      <c r="H85" s="170" t="str">
        <f>IF(D85&lt;&gt;"",(C85*VLOOKUP(D85,Datenquelle!$A$64:$G$71,(G85+1),FALSE)),"")</f>
        <v/>
      </c>
      <c r="I85" s="171" t="str">
        <f>IF(B85&lt;&gt;"",VLOOKUP('1) Dateneingabe'!G91,Datenquelle!$A$39:$D$40,3,FALSE),"")</f>
        <v/>
      </c>
      <c r="J85" s="171" t="str">
        <f>IF(D85&lt;&gt;"",(VLOOKUP(D85,Datenquelle!$A$54:$D$61,2,FALSE)*C85),"")</f>
        <v/>
      </c>
      <c r="K85" s="171" t="str">
        <f>IF(D85&lt;&gt;"",(VLOOKUP(D85,Datenquelle!$A$54:$D$61,3,FALSE)*C85),"")</f>
        <v/>
      </c>
      <c r="L85" s="172" t="str">
        <f t="shared" si="3"/>
        <v/>
      </c>
      <c r="M85" s="171" t="str">
        <f>IF(H85&lt;&gt;"",(VLOOKUP(D85,Datenquelle!$A$54:$D$61,4,FALSE)*H85),"")</f>
        <v/>
      </c>
      <c r="N85" s="172" t="str">
        <f t="shared" si="4"/>
        <v/>
      </c>
      <c r="O85" s="171" t="str">
        <f>IF(H85&lt;&gt;"",((H85*3/13)/'1) Dateneingabe'!C91),"")</f>
        <v/>
      </c>
      <c r="P85" s="172" t="str">
        <f>IF(N85&lt;&gt;"",(((N85/12)*3/13)/'1) Dateneingabe'!C91),"")</f>
        <v/>
      </c>
      <c r="Q85" s="173" t="str">
        <f t="shared" si="5"/>
        <v/>
      </c>
    </row>
    <row r="86" spans="1:17" x14ac:dyDescent="0.35">
      <c r="A86" s="141">
        <v>82</v>
      </c>
      <c r="B86" s="166" t="str">
        <f>IF('1) Dateneingabe'!B92&lt;&gt;"",'1) Dateneingabe'!B92,"")</f>
        <v/>
      </c>
      <c r="C86" s="167" t="str">
        <f>IF('1) Dateneingabe'!C92&lt;&gt;"",('1) Dateneingabe'!C92/Datenquelle!$C$36),"")</f>
        <v/>
      </c>
      <c r="D86" s="168" t="str">
        <f>IF('1) Dateneingabe'!D92&lt;&gt;"",VLOOKUP('1) Dateneingabe'!D92,Datenquelle!$A$1:$C$9,3,FALSE),"")</f>
        <v/>
      </c>
      <c r="E86" s="169" t="str">
        <f>IF('1) Dateneingabe'!D92&lt;&gt;"",VLOOKUP('1) Dateneingabe'!D92,Datenquelle!$A$1:$G$9,6,FALSE),"")</f>
        <v/>
      </c>
      <c r="F86" s="169" t="str">
        <f>IF('1) Dateneingabe'!L92&lt;&gt;"",'1) Dateneingabe'!L92,"")</f>
        <v/>
      </c>
      <c r="G86" s="169" t="str">
        <f>IF('1) Dateneingabe'!E92&lt;&gt;"",VLOOKUP('1) Dateneingabe'!E92,Datenquelle!$A$13:$P$33,E86,FALSE),"")</f>
        <v/>
      </c>
      <c r="H86" s="170" t="str">
        <f>IF(D86&lt;&gt;"",(C86*VLOOKUP(D86,Datenquelle!$A$64:$G$71,(G86+1),FALSE)),"")</f>
        <v/>
      </c>
      <c r="I86" s="171" t="str">
        <f>IF(B86&lt;&gt;"",VLOOKUP('1) Dateneingabe'!G92,Datenquelle!$A$39:$D$40,3,FALSE),"")</f>
        <v/>
      </c>
      <c r="J86" s="171" t="str">
        <f>IF(D86&lt;&gt;"",(VLOOKUP(D86,Datenquelle!$A$54:$D$61,2,FALSE)*C86),"")</f>
        <v/>
      </c>
      <c r="K86" s="171" t="str">
        <f>IF(D86&lt;&gt;"",(VLOOKUP(D86,Datenquelle!$A$54:$D$61,3,FALSE)*C86),"")</f>
        <v/>
      </c>
      <c r="L86" s="172" t="str">
        <f t="shared" si="3"/>
        <v/>
      </c>
      <c r="M86" s="171" t="str">
        <f>IF(H86&lt;&gt;"",(VLOOKUP(D86,Datenquelle!$A$54:$D$61,4,FALSE)*H86),"")</f>
        <v/>
      </c>
      <c r="N86" s="172" t="str">
        <f t="shared" si="4"/>
        <v/>
      </c>
      <c r="O86" s="171" t="str">
        <f>IF(H86&lt;&gt;"",((H86*3/13)/'1) Dateneingabe'!C92),"")</f>
        <v/>
      </c>
      <c r="P86" s="172" t="str">
        <f>IF(N86&lt;&gt;"",(((N86/12)*3/13)/'1) Dateneingabe'!C92),"")</f>
        <v/>
      </c>
      <c r="Q86" s="173" t="str">
        <f t="shared" si="5"/>
        <v/>
      </c>
    </row>
    <row r="87" spans="1:17" x14ac:dyDescent="0.35">
      <c r="A87" s="141">
        <v>83</v>
      </c>
      <c r="B87" s="166" t="str">
        <f>IF('1) Dateneingabe'!B93&lt;&gt;"",'1) Dateneingabe'!B93,"")</f>
        <v/>
      </c>
      <c r="C87" s="167" t="str">
        <f>IF('1) Dateneingabe'!C93&lt;&gt;"",('1) Dateneingabe'!C93/Datenquelle!$C$36),"")</f>
        <v/>
      </c>
      <c r="D87" s="168" t="str">
        <f>IF('1) Dateneingabe'!D93&lt;&gt;"",VLOOKUP('1) Dateneingabe'!D93,Datenquelle!$A$1:$C$9,3,FALSE),"")</f>
        <v/>
      </c>
      <c r="E87" s="169" t="str">
        <f>IF('1) Dateneingabe'!D93&lt;&gt;"",VLOOKUP('1) Dateneingabe'!D93,Datenquelle!$A$1:$G$9,6,FALSE),"")</f>
        <v/>
      </c>
      <c r="F87" s="169" t="str">
        <f>IF('1) Dateneingabe'!L93&lt;&gt;"",'1) Dateneingabe'!L93,"")</f>
        <v/>
      </c>
      <c r="G87" s="169" t="str">
        <f>IF('1) Dateneingabe'!E93&lt;&gt;"",VLOOKUP('1) Dateneingabe'!E93,Datenquelle!$A$13:$P$33,E87,FALSE),"")</f>
        <v/>
      </c>
      <c r="H87" s="170" t="str">
        <f>IF(D87&lt;&gt;"",(C87*VLOOKUP(D87,Datenquelle!$A$64:$G$71,(G87+1),FALSE)),"")</f>
        <v/>
      </c>
      <c r="I87" s="171" t="str">
        <f>IF(B87&lt;&gt;"",VLOOKUP('1) Dateneingabe'!G93,Datenquelle!$A$39:$D$40,3,FALSE),"")</f>
        <v/>
      </c>
      <c r="J87" s="171" t="str">
        <f>IF(D87&lt;&gt;"",(VLOOKUP(D87,Datenquelle!$A$54:$D$61,2,FALSE)*C87),"")</f>
        <v/>
      </c>
      <c r="K87" s="171" t="str">
        <f>IF(D87&lt;&gt;"",(VLOOKUP(D87,Datenquelle!$A$54:$D$61,3,FALSE)*C87),"")</f>
        <v/>
      </c>
      <c r="L87" s="172" t="str">
        <f t="shared" si="3"/>
        <v/>
      </c>
      <c r="M87" s="171" t="str">
        <f>IF(H87&lt;&gt;"",(VLOOKUP(D87,Datenquelle!$A$54:$D$61,4,FALSE)*H87),"")</f>
        <v/>
      </c>
      <c r="N87" s="172" t="str">
        <f t="shared" si="4"/>
        <v/>
      </c>
      <c r="O87" s="171" t="str">
        <f>IF(H87&lt;&gt;"",((H87*3/13)/'1) Dateneingabe'!C93),"")</f>
        <v/>
      </c>
      <c r="P87" s="172" t="str">
        <f>IF(N87&lt;&gt;"",(((N87/12)*3/13)/'1) Dateneingabe'!C93),"")</f>
        <v/>
      </c>
      <c r="Q87" s="173" t="str">
        <f t="shared" si="5"/>
        <v/>
      </c>
    </row>
    <row r="88" spans="1:17" x14ac:dyDescent="0.35">
      <c r="A88" s="141">
        <v>84</v>
      </c>
      <c r="B88" s="166" t="str">
        <f>IF('1) Dateneingabe'!B94&lt;&gt;"",'1) Dateneingabe'!B94,"")</f>
        <v/>
      </c>
      <c r="C88" s="167" t="str">
        <f>IF('1) Dateneingabe'!C94&lt;&gt;"",('1) Dateneingabe'!C94/Datenquelle!$C$36),"")</f>
        <v/>
      </c>
      <c r="D88" s="168" t="str">
        <f>IF('1) Dateneingabe'!D94&lt;&gt;"",VLOOKUP('1) Dateneingabe'!D94,Datenquelle!$A$1:$C$9,3,FALSE),"")</f>
        <v/>
      </c>
      <c r="E88" s="169" t="str">
        <f>IF('1) Dateneingabe'!D94&lt;&gt;"",VLOOKUP('1) Dateneingabe'!D94,Datenquelle!$A$1:$G$9,6,FALSE),"")</f>
        <v/>
      </c>
      <c r="F88" s="169" t="str">
        <f>IF('1) Dateneingabe'!L94&lt;&gt;"",'1) Dateneingabe'!L94,"")</f>
        <v/>
      </c>
      <c r="G88" s="169" t="str">
        <f>IF('1) Dateneingabe'!E94&lt;&gt;"",VLOOKUP('1) Dateneingabe'!E94,Datenquelle!$A$13:$P$33,E88,FALSE),"")</f>
        <v/>
      </c>
      <c r="H88" s="170" t="str">
        <f>IF(D88&lt;&gt;"",(C88*VLOOKUP(D88,Datenquelle!$A$64:$G$71,(G88+1),FALSE)),"")</f>
        <v/>
      </c>
      <c r="I88" s="171" t="str">
        <f>IF(B88&lt;&gt;"",VLOOKUP('1) Dateneingabe'!G94,Datenquelle!$A$39:$D$40,3,FALSE),"")</f>
        <v/>
      </c>
      <c r="J88" s="171" t="str">
        <f>IF(D88&lt;&gt;"",(VLOOKUP(D88,Datenquelle!$A$54:$D$61,2,FALSE)*C88),"")</f>
        <v/>
      </c>
      <c r="K88" s="171" t="str">
        <f>IF(D88&lt;&gt;"",(VLOOKUP(D88,Datenquelle!$A$54:$D$61,3,FALSE)*C88),"")</f>
        <v/>
      </c>
      <c r="L88" s="172" t="str">
        <f t="shared" si="3"/>
        <v/>
      </c>
      <c r="M88" s="171" t="str">
        <f>IF(H88&lt;&gt;"",(VLOOKUP(D88,Datenquelle!$A$54:$D$61,4,FALSE)*H88),"")</f>
        <v/>
      </c>
      <c r="N88" s="172" t="str">
        <f t="shared" si="4"/>
        <v/>
      </c>
      <c r="O88" s="171" t="str">
        <f>IF(H88&lt;&gt;"",((H88*3/13)/'1) Dateneingabe'!C94),"")</f>
        <v/>
      </c>
      <c r="P88" s="172" t="str">
        <f>IF(N88&lt;&gt;"",(((N88/12)*3/13)/'1) Dateneingabe'!C94),"")</f>
        <v/>
      </c>
      <c r="Q88" s="173" t="str">
        <f t="shared" si="5"/>
        <v/>
      </c>
    </row>
    <row r="89" spans="1:17" x14ac:dyDescent="0.35">
      <c r="A89" s="141">
        <v>85</v>
      </c>
      <c r="B89" s="166" t="str">
        <f>IF('1) Dateneingabe'!B95&lt;&gt;"",'1) Dateneingabe'!B95,"")</f>
        <v/>
      </c>
      <c r="C89" s="167" t="str">
        <f>IF('1) Dateneingabe'!C95&lt;&gt;"",('1) Dateneingabe'!C95/Datenquelle!$C$36),"")</f>
        <v/>
      </c>
      <c r="D89" s="168" t="str">
        <f>IF('1) Dateneingabe'!D95&lt;&gt;"",VLOOKUP('1) Dateneingabe'!D95,Datenquelle!$A$1:$C$9,3,FALSE),"")</f>
        <v/>
      </c>
      <c r="E89" s="169" t="str">
        <f>IF('1) Dateneingabe'!D95&lt;&gt;"",VLOOKUP('1) Dateneingabe'!D95,Datenquelle!$A$1:$G$9,6,FALSE),"")</f>
        <v/>
      </c>
      <c r="F89" s="169" t="str">
        <f>IF('1) Dateneingabe'!L95&lt;&gt;"",'1) Dateneingabe'!L95,"")</f>
        <v/>
      </c>
      <c r="G89" s="169" t="str">
        <f>IF('1) Dateneingabe'!E95&lt;&gt;"",VLOOKUP('1) Dateneingabe'!E95,Datenquelle!$A$13:$P$33,E89,FALSE),"")</f>
        <v/>
      </c>
      <c r="H89" s="170" t="str">
        <f>IF(D89&lt;&gt;"",(C89*VLOOKUP(D89,Datenquelle!$A$64:$G$71,(G89+1),FALSE)),"")</f>
        <v/>
      </c>
      <c r="I89" s="171" t="str">
        <f>IF(B89&lt;&gt;"",VLOOKUP('1) Dateneingabe'!G95,Datenquelle!$A$39:$D$40,3,FALSE),"")</f>
        <v/>
      </c>
      <c r="J89" s="171" t="str">
        <f>IF(D89&lt;&gt;"",(VLOOKUP(D89,Datenquelle!$A$54:$D$61,2,FALSE)*C89),"")</f>
        <v/>
      </c>
      <c r="K89" s="171" t="str">
        <f>IF(D89&lt;&gt;"",(VLOOKUP(D89,Datenquelle!$A$54:$D$61,3,FALSE)*C89),"")</f>
        <v/>
      </c>
      <c r="L89" s="172" t="str">
        <f t="shared" si="3"/>
        <v/>
      </c>
      <c r="M89" s="171" t="str">
        <f>IF(H89&lt;&gt;"",(VLOOKUP(D89,Datenquelle!$A$54:$D$61,4,FALSE)*H89),"")</f>
        <v/>
      </c>
      <c r="N89" s="172" t="str">
        <f t="shared" si="4"/>
        <v/>
      </c>
      <c r="O89" s="171" t="str">
        <f>IF(H89&lt;&gt;"",((H89*3/13)/'1) Dateneingabe'!C95),"")</f>
        <v/>
      </c>
      <c r="P89" s="172" t="str">
        <f>IF(N89&lt;&gt;"",(((N89/12)*3/13)/'1) Dateneingabe'!C95),"")</f>
        <v/>
      </c>
      <c r="Q89" s="173" t="str">
        <f t="shared" si="5"/>
        <v/>
      </c>
    </row>
    <row r="90" spans="1:17" x14ac:dyDescent="0.35">
      <c r="A90" s="141">
        <v>86</v>
      </c>
      <c r="B90" s="166" t="str">
        <f>IF('1) Dateneingabe'!B96&lt;&gt;"",'1) Dateneingabe'!B96,"")</f>
        <v/>
      </c>
      <c r="C90" s="167" t="str">
        <f>IF('1) Dateneingabe'!C96&lt;&gt;"",('1) Dateneingabe'!C96/Datenquelle!$C$36),"")</f>
        <v/>
      </c>
      <c r="D90" s="168" t="str">
        <f>IF('1) Dateneingabe'!D96&lt;&gt;"",VLOOKUP('1) Dateneingabe'!D96,Datenquelle!$A$1:$C$9,3,FALSE),"")</f>
        <v/>
      </c>
      <c r="E90" s="169" t="str">
        <f>IF('1) Dateneingabe'!D96&lt;&gt;"",VLOOKUP('1) Dateneingabe'!D96,Datenquelle!$A$1:$G$9,6,FALSE),"")</f>
        <v/>
      </c>
      <c r="F90" s="169" t="str">
        <f>IF('1) Dateneingabe'!L96&lt;&gt;"",'1) Dateneingabe'!L96,"")</f>
        <v/>
      </c>
      <c r="G90" s="169" t="str">
        <f>IF('1) Dateneingabe'!E96&lt;&gt;"",VLOOKUP('1) Dateneingabe'!E96,Datenquelle!$A$13:$P$33,E90,FALSE),"")</f>
        <v/>
      </c>
      <c r="H90" s="170" t="str">
        <f>IF(D90&lt;&gt;"",(C90*VLOOKUP(D90,Datenquelle!$A$64:$G$71,(G90+1),FALSE)),"")</f>
        <v/>
      </c>
      <c r="I90" s="171" t="str">
        <f>IF(B90&lt;&gt;"",VLOOKUP('1) Dateneingabe'!G96,Datenquelle!$A$39:$D$40,3,FALSE),"")</f>
        <v/>
      </c>
      <c r="J90" s="171" t="str">
        <f>IF(D90&lt;&gt;"",(VLOOKUP(D90,Datenquelle!$A$54:$D$61,2,FALSE)*C90),"")</f>
        <v/>
      </c>
      <c r="K90" s="171" t="str">
        <f>IF(D90&lt;&gt;"",(VLOOKUP(D90,Datenquelle!$A$54:$D$61,3,FALSE)*C90),"")</f>
        <v/>
      </c>
      <c r="L90" s="172" t="str">
        <f t="shared" si="3"/>
        <v/>
      </c>
      <c r="M90" s="171" t="str">
        <f>IF(H90&lt;&gt;"",(VLOOKUP(D90,Datenquelle!$A$54:$D$61,4,FALSE)*H90),"")</f>
        <v/>
      </c>
      <c r="N90" s="172" t="str">
        <f t="shared" si="4"/>
        <v/>
      </c>
      <c r="O90" s="171" t="str">
        <f>IF(H90&lt;&gt;"",((H90*3/13)/'1) Dateneingabe'!C96),"")</f>
        <v/>
      </c>
      <c r="P90" s="172" t="str">
        <f>IF(N90&lt;&gt;"",(((N90/12)*3/13)/'1) Dateneingabe'!C96),"")</f>
        <v/>
      </c>
      <c r="Q90" s="173" t="str">
        <f t="shared" si="5"/>
        <v/>
      </c>
    </row>
    <row r="91" spans="1:17" x14ac:dyDescent="0.35">
      <c r="A91" s="141">
        <v>87</v>
      </c>
      <c r="B91" s="166" t="str">
        <f>IF('1) Dateneingabe'!B97&lt;&gt;"",'1) Dateneingabe'!B97,"")</f>
        <v/>
      </c>
      <c r="C91" s="167" t="str">
        <f>IF('1) Dateneingabe'!C97&lt;&gt;"",('1) Dateneingabe'!C97/Datenquelle!$C$36),"")</f>
        <v/>
      </c>
      <c r="D91" s="168" t="str">
        <f>IF('1) Dateneingabe'!D97&lt;&gt;"",VLOOKUP('1) Dateneingabe'!D97,Datenquelle!$A$1:$C$9,3,FALSE),"")</f>
        <v/>
      </c>
      <c r="E91" s="169" t="str">
        <f>IF('1) Dateneingabe'!D97&lt;&gt;"",VLOOKUP('1) Dateneingabe'!D97,Datenquelle!$A$1:$G$9,6,FALSE),"")</f>
        <v/>
      </c>
      <c r="F91" s="169" t="str">
        <f>IF('1) Dateneingabe'!L97&lt;&gt;"",'1) Dateneingabe'!L97,"")</f>
        <v/>
      </c>
      <c r="G91" s="169" t="str">
        <f>IF('1) Dateneingabe'!E97&lt;&gt;"",VLOOKUP('1) Dateneingabe'!E97,Datenquelle!$A$13:$P$33,E91,FALSE),"")</f>
        <v/>
      </c>
      <c r="H91" s="170" t="str">
        <f>IF(D91&lt;&gt;"",(C91*VLOOKUP(D91,Datenquelle!$A$64:$G$71,(G91+1),FALSE)),"")</f>
        <v/>
      </c>
      <c r="I91" s="171" t="str">
        <f>IF(B91&lt;&gt;"",VLOOKUP('1) Dateneingabe'!G97,Datenquelle!$A$39:$D$40,3,FALSE),"")</f>
        <v/>
      </c>
      <c r="J91" s="171" t="str">
        <f>IF(D91&lt;&gt;"",(VLOOKUP(D91,Datenquelle!$A$54:$D$61,2,FALSE)*C91),"")</f>
        <v/>
      </c>
      <c r="K91" s="171" t="str">
        <f>IF(D91&lt;&gt;"",(VLOOKUP(D91,Datenquelle!$A$54:$D$61,3,FALSE)*C91),"")</f>
        <v/>
      </c>
      <c r="L91" s="172" t="str">
        <f t="shared" si="3"/>
        <v/>
      </c>
      <c r="M91" s="171" t="str">
        <f>IF(H91&lt;&gt;"",(VLOOKUP(D91,Datenquelle!$A$54:$D$61,4,FALSE)*H91),"")</f>
        <v/>
      </c>
      <c r="N91" s="172" t="str">
        <f t="shared" si="4"/>
        <v/>
      </c>
      <c r="O91" s="171" t="str">
        <f>IF(H91&lt;&gt;"",((H91*3/13)/'1) Dateneingabe'!C97),"")</f>
        <v/>
      </c>
      <c r="P91" s="172" t="str">
        <f>IF(N91&lt;&gt;"",(((N91/12)*3/13)/'1) Dateneingabe'!C97),"")</f>
        <v/>
      </c>
      <c r="Q91" s="173" t="str">
        <f t="shared" si="5"/>
        <v/>
      </c>
    </row>
    <row r="92" spans="1:17" x14ac:dyDescent="0.35">
      <c r="A92" s="141">
        <v>88</v>
      </c>
      <c r="B92" s="166" t="str">
        <f>IF('1) Dateneingabe'!B98&lt;&gt;"",'1) Dateneingabe'!B98,"")</f>
        <v/>
      </c>
      <c r="C92" s="167" t="str">
        <f>IF('1) Dateneingabe'!C98&lt;&gt;"",('1) Dateneingabe'!C98/Datenquelle!$C$36),"")</f>
        <v/>
      </c>
      <c r="D92" s="168" t="str">
        <f>IF('1) Dateneingabe'!D98&lt;&gt;"",VLOOKUP('1) Dateneingabe'!D98,Datenquelle!$A$1:$C$9,3,FALSE),"")</f>
        <v/>
      </c>
      <c r="E92" s="169" t="str">
        <f>IF('1) Dateneingabe'!D98&lt;&gt;"",VLOOKUP('1) Dateneingabe'!D98,Datenquelle!$A$1:$G$9,6,FALSE),"")</f>
        <v/>
      </c>
      <c r="F92" s="169" t="str">
        <f>IF('1) Dateneingabe'!L98&lt;&gt;"",'1) Dateneingabe'!L98,"")</f>
        <v/>
      </c>
      <c r="G92" s="169" t="str">
        <f>IF('1) Dateneingabe'!E98&lt;&gt;"",VLOOKUP('1) Dateneingabe'!E98,Datenquelle!$A$13:$P$33,E92,FALSE),"")</f>
        <v/>
      </c>
      <c r="H92" s="170" t="str">
        <f>IF(D92&lt;&gt;"",(C92*VLOOKUP(D92,Datenquelle!$A$64:$G$71,(G92+1),FALSE)),"")</f>
        <v/>
      </c>
      <c r="I92" s="171" t="str">
        <f>IF(B92&lt;&gt;"",VLOOKUP('1) Dateneingabe'!G98,Datenquelle!$A$39:$D$40,3,FALSE),"")</f>
        <v/>
      </c>
      <c r="J92" s="171" t="str">
        <f>IF(D92&lt;&gt;"",(VLOOKUP(D92,Datenquelle!$A$54:$D$61,2,FALSE)*C92),"")</f>
        <v/>
      </c>
      <c r="K92" s="171" t="str">
        <f>IF(D92&lt;&gt;"",(VLOOKUP(D92,Datenquelle!$A$54:$D$61,3,FALSE)*C92),"")</f>
        <v/>
      </c>
      <c r="L92" s="172" t="str">
        <f t="shared" si="3"/>
        <v/>
      </c>
      <c r="M92" s="171" t="str">
        <f>IF(H92&lt;&gt;"",(VLOOKUP(D92,Datenquelle!$A$54:$D$61,4,FALSE)*H92),"")</f>
        <v/>
      </c>
      <c r="N92" s="172" t="str">
        <f t="shared" si="4"/>
        <v/>
      </c>
      <c r="O92" s="171" t="str">
        <f>IF(H92&lt;&gt;"",((H92*3/13)/'1) Dateneingabe'!C98),"")</f>
        <v/>
      </c>
      <c r="P92" s="172" t="str">
        <f>IF(N92&lt;&gt;"",(((N92/12)*3/13)/'1) Dateneingabe'!C98),"")</f>
        <v/>
      </c>
      <c r="Q92" s="173" t="str">
        <f t="shared" si="5"/>
        <v/>
      </c>
    </row>
    <row r="93" spans="1:17" x14ac:dyDescent="0.35">
      <c r="A93" s="141">
        <v>89</v>
      </c>
      <c r="B93" s="166" t="str">
        <f>IF('1) Dateneingabe'!B99&lt;&gt;"",'1) Dateneingabe'!B99,"")</f>
        <v/>
      </c>
      <c r="C93" s="167" t="str">
        <f>IF('1) Dateneingabe'!C99&lt;&gt;"",('1) Dateneingabe'!C99/Datenquelle!$C$36),"")</f>
        <v/>
      </c>
      <c r="D93" s="168" t="str">
        <f>IF('1) Dateneingabe'!D99&lt;&gt;"",VLOOKUP('1) Dateneingabe'!D99,Datenquelle!$A$1:$C$9,3,FALSE),"")</f>
        <v/>
      </c>
      <c r="E93" s="169" t="str">
        <f>IF('1) Dateneingabe'!D99&lt;&gt;"",VLOOKUP('1) Dateneingabe'!D99,Datenquelle!$A$1:$G$9,6,FALSE),"")</f>
        <v/>
      </c>
      <c r="F93" s="169" t="str">
        <f>IF('1) Dateneingabe'!L99&lt;&gt;"",'1) Dateneingabe'!L99,"")</f>
        <v/>
      </c>
      <c r="G93" s="169" t="str">
        <f>IF('1) Dateneingabe'!E99&lt;&gt;"",VLOOKUP('1) Dateneingabe'!E99,Datenquelle!$A$13:$P$33,E93,FALSE),"")</f>
        <v/>
      </c>
      <c r="H93" s="170" t="str">
        <f>IF(D93&lt;&gt;"",(C93*VLOOKUP(D93,Datenquelle!$A$64:$G$71,(G93+1),FALSE)),"")</f>
        <v/>
      </c>
      <c r="I93" s="171" t="str">
        <f>IF(B93&lt;&gt;"",VLOOKUP('1) Dateneingabe'!G99,Datenquelle!$A$39:$D$40,3,FALSE),"")</f>
        <v/>
      </c>
      <c r="J93" s="171" t="str">
        <f>IF(D93&lt;&gt;"",(VLOOKUP(D93,Datenquelle!$A$54:$D$61,2,FALSE)*C93),"")</f>
        <v/>
      </c>
      <c r="K93" s="171" t="str">
        <f>IF(D93&lt;&gt;"",(VLOOKUP(D93,Datenquelle!$A$54:$D$61,3,FALSE)*C93),"")</f>
        <v/>
      </c>
      <c r="L93" s="172" t="str">
        <f t="shared" si="3"/>
        <v/>
      </c>
      <c r="M93" s="171" t="str">
        <f>IF(H93&lt;&gt;"",(VLOOKUP(D93,Datenquelle!$A$54:$D$61,4,FALSE)*H93),"")</f>
        <v/>
      </c>
      <c r="N93" s="172" t="str">
        <f t="shared" si="4"/>
        <v/>
      </c>
      <c r="O93" s="171" t="str">
        <f>IF(H93&lt;&gt;"",((H93*3/13)/'1) Dateneingabe'!C99),"")</f>
        <v/>
      </c>
      <c r="P93" s="172" t="str">
        <f>IF(N93&lt;&gt;"",(((N93/12)*3/13)/'1) Dateneingabe'!C99),"")</f>
        <v/>
      </c>
      <c r="Q93" s="173" t="str">
        <f t="shared" si="5"/>
        <v/>
      </c>
    </row>
    <row r="94" spans="1:17" x14ac:dyDescent="0.35">
      <c r="A94" s="141">
        <v>90</v>
      </c>
      <c r="B94" s="166" t="str">
        <f>IF('1) Dateneingabe'!B100&lt;&gt;"",'1) Dateneingabe'!B100,"")</f>
        <v/>
      </c>
      <c r="C94" s="167" t="str">
        <f>IF('1) Dateneingabe'!C100&lt;&gt;"",('1) Dateneingabe'!C100/Datenquelle!$C$36),"")</f>
        <v/>
      </c>
      <c r="D94" s="168" t="str">
        <f>IF('1) Dateneingabe'!D100&lt;&gt;"",VLOOKUP('1) Dateneingabe'!D100,Datenquelle!$A$1:$C$9,3,FALSE),"")</f>
        <v/>
      </c>
      <c r="E94" s="169" t="str">
        <f>IF('1) Dateneingabe'!D100&lt;&gt;"",VLOOKUP('1) Dateneingabe'!D100,Datenquelle!$A$1:$G$9,6,FALSE),"")</f>
        <v/>
      </c>
      <c r="F94" s="169" t="str">
        <f>IF('1) Dateneingabe'!L100&lt;&gt;"",'1) Dateneingabe'!L100,"")</f>
        <v/>
      </c>
      <c r="G94" s="169" t="str">
        <f>IF('1) Dateneingabe'!E100&lt;&gt;"",VLOOKUP('1) Dateneingabe'!E100,Datenquelle!$A$13:$P$33,E94,FALSE),"")</f>
        <v/>
      </c>
      <c r="H94" s="170" t="str">
        <f>IF(D94&lt;&gt;"",(C94*VLOOKUP(D94,Datenquelle!$A$64:$G$71,(G94+1),FALSE)),"")</f>
        <v/>
      </c>
      <c r="I94" s="171" t="str">
        <f>IF(B94&lt;&gt;"",VLOOKUP('1) Dateneingabe'!G100,Datenquelle!$A$39:$D$40,3,FALSE),"")</f>
        <v/>
      </c>
      <c r="J94" s="171" t="str">
        <f>IF(D94&lt;&gt;"",(VLOOKUP(D94,Datenquelle!$A$54:$D$61,2,FALSE)*C94),"")</f>
        <v/>
      </c>
      <c r="K94" s="171" t="str">
        <f>IF(D94&lt;&gt;"",(VLOOKUP(D94,Datenquelle!$A$54:$D$61,3,FALSE)*C94),"")</f>
        <v/>
      </c>
      <c r="L94" s="172" t="str">
        <f t="shared" si="3"/>
        <v/>
      </c>
      <c r="M94" s="171" t="str">
        <f>IF(H94&lt;&gt;"",(VLOOKUP(D94,Datenquelle!$A$54:$D$61,4,FALSE)*H94),"")</f>
        <v/>
      </c>
      <c r="N94" s="172" t="str">
        <f t="shared" si="4"/>
        <v/>
      </c>
      <c r="O94" s="171" t="str">
        <f>IF(H94&lt;&gt;"",((H94*3/13)/'1) Dateneingabe'!C100),"")</f>
        <v/>
      </c>
      <c r="P94" s="172" t="str">
        <f>IF(N94&lt;&gt;"",(((N94/12)*3/13)/'1) Dateneingabe'!C100),"")</f>
        <v/>
      </c>
      <c r="Q94" s="173" t="str">
        <f t="shared" si="5"/>
        <v/>
      </c>
    </row>
    <row r="95" spans="1:17" x14ac:dyDescent="0.35">
      <c r="A95" s="141">
        <v>91</v>
      </c>
      <c r="B95" s="166" t="str">
        <f>IF('1) Dateneingabe'!B101&lt;&gt;"",'1) Dateneingabe'!B101,"")</f>
        <v/>
      </c>
      <c r="C95" s="167" t="str">
        <f>IF('1) Dateneingabe'!C101&lt;&gt;"",('1) Dateneingabe'!C101/Datenquelle!$C$36),"")</f>
        <v/>
      </c>
      <c r="D95" s="168" t="str">
        <f>IF('1) Dateneingabe'!D101&lt;&gt;"",VLOOKUP('1) Dateneingabe'!D101,Datenquelle!$A$1:$C$9,3,FALSE),"")</f>
        <v/>
      </c>
      <c r="E95" s="169" t="str">
        <f>IF('1) Dateneingabe'!D101&lt;&gt;"",VLOOKUP('1) Dateneingabe'!D101,Datenquelle!$A$1:$G$9,6,FALSE),"")</f>
        <v/>
      </c>
      <c r="F95" s="169" t="str">
        <f>IF('1) Dateneingabe'!L101&lt;&gt;"",'1) Dateneingabe'!L101,"")</f>
        <v/>
      </c>
      <c r="G95" s="169" t="str">
        <f>IF('1) Dateneingabe'!E101&lt;&gt;"",VLOOKUP('1) Dateneingabe'!E101,Datenquelle!$A$13:$P$33,E95,FALSE),"")</f>
        <v/>
      </c>
      <c r="H95" s="170" t="str">
        <f>IF(D95&lt;&gt;"",(C95*VLOOKUP(D95,Datenquelle!$A$64:$G$71,(G95+1),FALSE)),"")</f>
        <v/>
      </c>
      <c r="I95" s="171" t="str">
        <f>IF(B95&lt;&gt;"",VLOOKUP('1) Dateneingabe'!G101,Datenquelle!$A$39:$D$40,3,FALSE),"")</f>
        <v/>
      </c>
      <c r="J95" s="171" t="str">
        <f>IF(D95&lt;&gt;"",(VLOOKUP(D95,Datenquelle!$A$54:$D$61,2,FALSE)*C95),"")</f>
        <v/>
      </c>
      <c r="K95" s="171" t="str">
        <f>IF(D95&lt;&gt;"",(VLOOKUP(D95,Datenquelle!$A$54:$D$61,3,FALSE)*C95),"")</f>
        <v/>
      </c>
      <c r="L95" s="172" t="str">
        <f t="shared" si="3"/>
        <v/>
      </c>
      <c r="M95" s="171" t="str">
        <f>IF(H95&lt;&gt;"",(VLOOKUP(D95,Datenquelle!$A$54:$D$61,4,FALSE)*H95),"")</f>
        <v/>
      </c>
      <c r="N95" s="172" t="str">
        <f t="shared" si="4"/>
        <v/>
      </c>
      <c r="O95" s="171" t="str">
        <f>IF(H95&lt;&gt;"",((H95*3/13)/'1) Dateneingabe'!C101),"")</f>
        <v/>
      </c>
      <c r="P95" s="172" t="str">
        <f>IF(N95&lt;&gt;"",(((N95/12)*3/13)/'1) Dateneingabe'!C101),"")</f>
        <v/>
      </c>
      <c r="Q95" s="173" t="str">
        <f t="shared" si="5"/>
        <v/>
      </c>
    </row>
    <row r="96" spans="1:17" x14ac:dyDescent="0.35">
      <c r="A96" s="141">
        <v>92</v>
      </c>
      <c r="B96" s="166" t="str">
        <f>IF('1) Dateneingabe'!B102&lt;&gt;"",'1) Dateneingabe'!B102,"")</f>
        <v/>
      </c>
      <c r="C96" s="167" t="str">
        <f>IF('1) Dateneingabe'!C102&lt;&gt;"",('1) Dateneingabe'!C102/Datenquelle!$C$36),"")</f>
        <v/>
      </c>
      <c r="D96" s="168" t="str">
        <f>IF('1) Dateneingabe'!D102&lt;&gt;"",VLOOKUP('1) Dateneingabe'!D102,Datenquelle!$A$1:$C$9,3,FALSE),"")</f>
        <v/>
      </c>
      <c r="E96" s="169" t="str">
        <f>IF('1) Dateneingabe'!D102&lt;&gt;"",VLOOKUP('1) Dateneingabe'!D102,Datenquelle!$A$1:$G$9,6,FALSE),"")</f>
        <v/>
      </c>
      <c r="F96" s="169" t="str">
        <f>IF('1) Dateneingabe'!L102&lt;&gt;"",'1) Dateneingabe'!L102,"")</f>
        <v/>
      </c>
      <c r="G96" s="169" t="str">
        <f>IF('1) Dateneingabe'!E102&lt;&gt;"",VLOOKUP('1) Dateneingabe'!E102,Datenquelle!$A$13:$P$33,E96,FALSE),"")</f>
        <v/>
      </c>
      <c r="H96" s="170" t="str">
        <f>IF(D96&lt;&gt;"",(C96*VLOOKUP(D96,Datenquelle!$A$64:$G$71,(G96+1),FALSE)),"")</f>
        <v/>
      </c>
      <c r="I96" s="171" t="str">
        <f>IF(B96&lt;&gt;"",VLOOKUP('1) Dateneingabe'!G102,Datenquelle!$A$39:$D$40,3,FALSE),"")</f>
        <v/>
      </c>
      <c r="J96" s="171" t="str">
        <f>IF(D96&lt;&gt;"",(VLOOKUP(D96,Datenquelle!$A$54:$D$61,2,FALSE)*C96),"")</f>
        <v/>
      </c>
      <c r="K96" s="171" t="str">
        <f>IF(D96&lt;&gt;"",(VLOOKUP(D96,Datenquelle!$A$54:$D$61,3,FALSE)*C96),"")</f>
        <v/>
      </c>
      <c r="L96" s="172" t="str">
        <f t="shared" si="3"/>
        <v/>
      </c>
      <c r="M96" s="171" t="str">
        <f>IF(H96&lt;&gt;"",(VLOOKUP(D96,Datenquelle!$A$54:$D$61,4,FALSE)*H96),"")</f>
        <v/>
      </c>
      <c r="N96" s="172" t="str">
        <f t="shared" si="4"/>
        <v/>
      </c>
      <c r="O96" s="171" t="str">
        <f>IF(H96&lt;&gt;"",((H96*3/13)/'1) Dateneingabe'!C102),"")</f>
        <v/>
      </c>
      <c r="P96" s="172" t="str">
        <f>IF(N96&lt;&gt;"",(((N96/12)*3/13)/'1) Dateneingabe'!C102),"")</f>
        <v/>
      </c>
      <c r="Q96" s="173" t="str">
        <f t="shared" si="5"/>
        <v/>
      </c>
    </row>
    <row r="97" spans="1:17" x14ac:dyDescent="0.35">
      <c r="A97" s="141">
        <v>93</v>
      </c>
      <c r="B97" s="166" t="str">
        <f>IF('1) Dateneingabe'!B103&lt;&gt;"",'1) Dateneingabe'!B103,"")</f>
        <v/>
      </c>
      <c r="C97" s="167" t="str">
        <f>IF('1) Dateneingabe'!C103&lt;&gt;"",('1) Dateneingabe'!C103/Datenquelle!$C$36),"")</f>
        <v/>
      </c>
      <c r="D97" s="168" t="str">
        <f>IF('1) Dateneingabe'!D103&lt;&gt;"",VLOOKUP('1) Dateneingabe'!D103,Datenquelle!$A$1:$C$9,3,FALSE),"")</f>
        <v/>
      </c>
      <c r="E97" s="169" t="str">
        <f>IF('1) Dateneingabe'!D103&lt;&gt;"",VLOOKUP('1) Dateneingabe'!D103,Datenquelle!$A$1:$G$9,6,FALSE),"")</f>
        <v/>
      </c>
      <c r="F97" s="169" t="str">
        <f>IF('1) Dateneingabe'!L103&lt;&gt;"",'1) Dateneingabe'!L103,"")</f>
        <v/>
      </c>
      <c r="G97" s="169" t="str">
        <f>IF('1) Dateneingabe'!E103&lt;&gt;"",VLOOKUP('1) Dateneingabe'!E103,Datenquelle!$A$13:$P$33,E97,FALSE),"")</f>
        <v/>
      </c>
      <c r="H97" s="170" t="str">
        <f>IF(D97&lt;&gt;"",(C97*VLOOKUP(D97,Datenquelle!$A$64:$G$71,(G97+1),FALSE)),"")</f>
        <v/>
      </c>
      <c r="I97" s="171" t="str">
        <f>IF(B97&lt;&gt;"",VLOOKUP('1) Dateneingabe'!G103,Datenquelle!$A$39:$D$40,3,FALSE),"")</f>
        <v/>
      </c>
      <c r="J97" s="171" t="str">
        <f>IF(D97&lt;&gt;"",(VLOOKUP(D97,Datenquelle!$A$54:$D$61,2,FALSE)*C97),"")</f>
        <v/>
      </c>
      <c r="K97" s="171" t="str">
        <f>IF(D97&lt;&gt;"",(VLOOKUP(D97,Datenquelle!$A$54:$D$61,3,FALSE)*C97),"")</f>
        <v/>
      </c>
      <c r="L97" s="172" t="str">
        <f t="shared" si="3"/>
        <v/>
      </c>
      <c r="M97" s="171" t="str">
        <f>IF(H97&lt;&gt;"",(VLOOKUP(D97,Datenquelle!$A$54:$D$61,4,FALSE)*H97),"")</f>
        <v/>
      </c>
      <c r="N97" s="172" t="str">
        <f t="shared" si="4"/>
        <v/>
      </c>
      <c r="O97" s="171" t="str">
        <f>IF(H97&lt;&gt;"",((H97*3/13)/'1) Dateneingabe'!C103),"")</f>
        <v/>
      </c>
      <c r="P97" s="172" t="str">
        <f>IF(N97&lt;&gt;"",(((N97/12)*3/13)/'1) Dateneingabe'!C103),"")</f>
        <v/>
      </c>
      <c r="Q97" s="173" t="str">
        <f t="shared" si="5"/>
        <v/>
      </c>
    </row>
    <row r="98" spans="1:17" x14ac:dyDescent="0.35">
      <c r="A98" s="141">
        <v>94</v>
      </c>
      <c r="B98" s="166" t="str">
        <f>IF('1) Dateneingabe'!B104&lt;&gt;"",'1) Dateneingabe'!B104,"")</f>
        <v/>
      </c>
      <c r="C98" s="167" t="str">
        <f>IF('1) Dateneingabe'!C104&lt;&gt;"",('1) Dateneingabe'!C104/Datenquelle!$C$36),"")</f>
        <v/>
      </c>
      <c r="D98" s="168" t="str">
        <f>IF('1) Dateneingabe'!D104&lt;&gt;"",VLOOKUP('1) Dateneingabe'!D104,Datenquelle!$A$1:$C$9,3,FALSE),"")</f>
        <v/>
      </c>
      <c r="E98" s="169" t="str">
        <f>IF('1) Dateneingabe'!D104&lt;&gt;"",VLOOKUP('1) Dateneingabe'!D104,Datenquelle!$A$1:$G$9,6,FALSE),"")</f>
        <v/>
      </c>
      <c r="F98" s="169" t="str">
        <f>IF('1) Dateneingabe'!L104&lt;&gt;"",'1) Dateneingabe'!L104,"")</f>
        <v/>
      </c>
      <c r="G98" s="169" t="str">
        <f>IF('1) Dateneingabe'!E104&lt;&gt;"",VLOOKUP('1) Dateneingabe'!E104,Datenquelle!$A$13:$P$33,E98,FALSE),"")</f>
        <v/>
      </c>
      <c r="H98" s="170" t="str">
        <f>IF(D98&lt;&gt;"",(C98*VLOOKUP(D98,Datenquelle!$A$64:$G$71,(G98+1),FALSE)),"")</f>
        <v/>
      </c>
      <c r="I98" s="171" t="str">
        <f>IF(B98&lt;&gt;"",VLOOKUP('1) Dateneingabe'!G104,Datenquelle!$A$39:$D$40,3,FALSE),"")</f>
        <v/>
      </c>
      <c r="J98" s="171" t="str">
        <f>IF(D98&lt;&gt;"",(VLOOKUP(D98,Datenquelle!$A$54:$D$61,2,FALSE)*C98),"")</f>
        <v/>
      </c>
      <c r="K98" s="171" t="str">
        <f>IF(D98&lt;&gt;"",(VLOOKUP(D98,Datenquelle!$A$54:$D$61,3,FALSE)*C98),"")</f>
        <v/>
      </c>
      <c r="L98" s="172" t="str">
        <f t="shared" si="3"/>
        <v/>
      </c>
      <c r="M98" s="171" t="str">
        <f>IF(H98&lt;&gt;"",(VLOOKUP(D98,Datenquelle!$A$54:$D$61,4,FALSE)*H98),"")</f>
        <v/>
      </c>
      <c r="N98" s="172" t="str">
        <f t="shared" si="4"/>
        <v/>
      </c>
      <c r="O98" s="171" t="str">
        <f>IF(H98&lt;&gt;"",((H98*3/13)/'1) Dateneingabe'!C104),"")</f>
        <v/>
      </c>
      <c r="P98" s="172" t="str">
        <f>IF(N98&lt;&gt;"",(((N98/12)*3/13)/'1) Dateneingabe'!C104),"")</f>
        <v/>
      </c>
      <c r="Q98" s="173" t="str">
        <f t="shared" si="5"/>
        <v/>
      </c>
    </row>
    <row r="99" spans="1:17" x14ac:dyDescent="0.35">
      <c r="A99" s="141">
        <v>95</v>
      </c>
      <c r="B99" s="166" t="str">
        <f>IF('1) Dateneingabe'!B105&lt;&gt;"",'1) Dateneingabe'!B105,"")</f>
        <v/>
      </c>
      <c r="C99" s="167" t="str">
        <f>IF('1) Dateneingabe'!C105&lt;&gt;"",('1) Dateneingabe'!C105/Datenquelle!$C$36),"")</f>
        <v/>
      </c>
      <c r="D99" s="168" t="str">
        <f>IF('1) Dateneingabe'!D105&lt;&gt;"",VLOOKUP('1) Dateneingabe'!D105,Datenquelle!$A$1:$C$9,3,FALSE),"")</f>
        <v/>
      </c>
      <c r="E99" s="169" t="str">
        <f>IF('1) Dateneingabe'!D105&lt;&gt;"",VLOOKUP('1) Dateneingabe'!D105,Datenquelle!$A$1:$G$9,6,FALSE),"")</f>
        <v/>
      </c>
      <c r="F99" s="169" t="str">
        <f>IF('1) Dateneingabe'!L105&lt;&gt;"",'1) Dateneingabe'!L105,"")</f>
        <v/>
      </c>
      <c r="G99" s="169" t="str">
        <f>IF('1) Dateneingabe'!E105&lt;&gt;"",VLOOKUP('1) Dateneingabe'!E105,Datenquelle!$A$13:$P$33,E99,FALSE),"")</f>
        <v/>
      </c>
      <c r="H99" s="170" t="str">
        <f>IF(D99&lt;&gt;"",(C99*VLOOKUP(D99,Datenquelle!$A$64:$G$71,(G99+1),FALSE)),"")</f>
        <v/>
      </c>
      <c r="I99" s="171" t="str">
        <f>IF(B99&lt;&gt;"",VLOOKUP('1) Dateneingabe'!G105,Datenquelle!$A$39:$D$40,3,FALSE),"")</f>
        <v/>
      </c>
      <c r="J99" s="171" t="str">
        <f>IF(D99&lt;&gt;"",(VLOOKUP(D99,Datenquelle!$A$54:$D$61,2,FALSE)*C99),"")</f>
        <v/>
      </c>
      <c r="K99" s="171" t="str">
        <f>IF(D99&lt;&gt;"",(VLOOKUP(D99,Datenquelle!$A$54:$D$61,3,FALSE)*C99),"")</f>
        <v/>
      </c>
      <c r="L99" s="172" t="str">
        <f t="shared" si="3"/>
        <v/>
      </c>
      <c r="M99" s="171" t="str">
        <f>IF(H99&lt;&gt;"",(VLOOKUP(D99,Datenquelle!$A$54:$D$61,4,FALSE)*H99),"")</f>
        <v/>
      </c>
      <c r="N99" s="172" t="str">
        <f t="shared" si="4"/>
        <v/>
      </c>
      <c r="O99" s="171" t="str">
        <f>IF(H99&lt;&gt;"",((H99*3/13)/'1) Dateneingabe'!C105),"")</f>
        <v/>
      </c>
      <c r="P99" s="172" t="str">
        <f>IF(N99&lt;&gt;"",(((N99/12)*3/13)/'1) Dateneingabe'!C105),"")</f>
        <v/>
      </c>
      <c r="Q99" s="173" t="str">
        <f t="shared" si="5"/>
        <v/>
      </c>
    </row>
    <row r="100" spans="1:17" x14ac:dyDescent="0.35">
      <c r="A100" s="141">
        <v>96</v>
      </c>
      <c r="B100" s="166" t="str">
        <f>IF('1) Dateneingabe'!B106&lt;&gt;"",'1) Dateneingabe'!B106,"")</f>
        <v/>
      </c>
      <c r="C100" s="167" t="str">
        <f>IF('1) Dateneingabe'!C106&lt;&gt;"",('1) Dateneingabe'!C106/Datenquelle!$C$36),"")</f>
        <v/>
      </c>
      <c r="D100" s="168" t="str">
        <f>IF('1) Dateneingabe'!D106&lt;&gt;"",VLOOKUP('1) Dateneingabe'!D106,Datenquelle!$A$1:$C$9,3,FALSE),"")</f>
        <v/>
      </c>
      <c r="E100" s="169" t="str">
        <f>IF('1) Dateneingabe'!D106&lt;&gt;"",VLOOKUP('1) Dateneingabe'!D106,Datenquelle!$A$1:$G$9,6,FALSE),"")</f>
        <v/>
      </c>
      <c r="F100" s="169" t="str">
        <f>IF('1) Dateneingabe'!L106&lt;&gt;"",'1) Dateneingabe'!L106,"")</f>
        <v/>
      </c>
      <c r="G100" s="169" t="str">
        <f>IF('1) Dateneingabe'!E106&lt;&gt;"",VLOOKUP('1) Dateneingabe'!E106,Datenquelle!$A$13:$P$33,E100,FALSE),"")</f>
        <v/>
      </c>
      <c r="H100" s="170" t="str">
        <f>IF(D100&lt;&gt;"",(C100*VLOOKUP(D100,Datenquelle!$A$64:$G$71,(G100+1),FALSE)),"")</f>
        <v/>
      </c>
      <c r="I100" s="171" t="str">
        <f>IF(B100&lt;&gt;"",VLOOKUP('1) Dateneingabe'!G106,Datenquelle!$A$39:$D$40,3,FALSE),"")</f>
        <v/>
      </c>
      <c r="J100" s="171" t="str">
        <f>IF(D100&lt;&gt;"",(VLOOKUP(D100,Datenquelle!$A$54:$D$61,2,FALSE)*C100),"")</f>
        <v/>
      </c>
      <c r="K100" s="171" t="str">
        <f>IF(D100&lt;&gt;"",(VLOOKUP(D100,Datenquelle!$A$54:$D$61,3,FALSE)*C100),"")</f>
        <v/>
      </c>
      <c r="L100" s="172" t="str">
        <f t="shared" si="3"/>
        <v/>
      </c>
      <c r="M100" s="171" t="str">
        <f>IF(H100&lt;&gt;"",(VLOOKUP(D100,Datenquelle!$A$54:$D$61,4,FALSE)*H100),"")</f>
        <v/>
      </c>
      <c r="N100" s="172" t="str">
        <f t="shared" si="4"/>
        <v/>
      </c>
      <c r="O100" s="171" t="str">
        <f>IF(H100&lt;&gt;"",((H100*3/13)/'1) Dateneingabe'!C106),"")</f>
        <v/>
      </c>
      <c r="P100" s="172" t="str">
        <f>IF(N100&lt;&gt;"",(((N100/12)*3/13)/'1) Dateneingabe'!C106),"")</f>
        <v/>
      </c>
      <c r="Q100" s="173" t="str">
        <f t="shared" si="5"/>
        <v/>
      </c>
    </row>
    <row r="101" spans="1:17" x14ac:dyDescent="0.35">
      <c r="A101" s="141">
        <v>97</v>
      </c>
      <c r="B101" s="166" t="str">
        <f>IF('1) Dateneingabe'!B107&lt;&gt;"",'1) Dateneingabe'!B107,"")</f>
        <v/>
      </c>
      <c r="C101" s="167" t="str">
        <f>IF('1) Dateneingabe'!C107&lt;&gt;"",('1) Dateneingabe'!C107/Datenquelle!$C$36),"")</f>
        <v/>
      </c>
      <c r="D101" s="168" t="str">
        <f>IF('1) Dateneingabe'!D107&lt;&gt;"",VLOOKUP('1) Dateneingabe'!D107,Datenquelle!$A$1:$C$9,3,FALSE),"")</f>
        <v/>
      </c>
      <c r="E101" s="169" t="str">
        <f>IF('1) Dateneingabe'!D107&lt;&gt;"",VLOOKUP('1) Dateneingabe'!D107,Datenquelle!$A$1:$G$9,6,FALSE),"")</f>
        <v/>
      </c>
      <c r="F101" s="169" t="str">
        <f>IF('1) Dateneingabe'!L107&lt;&gt;"",'1) Dateneingabe'!L107,"")</f>
        <v/>
      </c>
      <c r="G101" s="169" t="str">
        <f>IF('1) Dateneingabe'!E107&lt;&gt;"",VLOOKUP('1) Dateneingabe'!E107,Datenquelle!$A$13:$P$33,E101,FALSE),"")</f>
        <v/>
      </c>
      <c r="H101" s="170" t="str">
        <f>IF(D101&lt;&gt;"",(C101*VLOOKUP(D101,Datenquelle!$A$64:$G$71,(G101+1),FALSE)),"")</f>
        <v/>
      </c>
      <c r="I101" s="171" t="str">
        <f>IF(B101&lt;&gt;"",VLOOKUP('1) Dateneingabe'!G107,Datenquelle!$A$39:$D$40,3,FALSE),"")</f>
        <v/>
      </c>
      <c r="J101" s="171" t="str">
        <f>IF(D101&lt;&gt;"",(VLOOKUP(D101,Datenquelle!$A$54:$D$61,2,FALSE)*C101),"")</f>
        <v/>
      </c>
      <c r="K101" s="171" t="str">
        <f>IF(D101&lt;&gt;"",(VLOOKUP(D101,Datenquelle!$A$54:$D$61,3,FALSE)*C101),"")</f>
        <v/>
      </c>
      <c r="L101" s="172" t="str">
        <f t="shared" si="3"/>
        <v/>
      </c>
      <c r="M101" s="171" t="str">
        <f>IF(H101&lt;&gt;"",(VLOOKUP(D101,Datenquelle!$A$54:$D$61,4,FALSE)*H101),"")</f>
        <v/>
      </c>
      <c r="N101" s="172" t="str">
        <f t="shared" si="4"/>
        <v/>
      </c>
      <c r="O101" s="171" t="str">
        <f>IF(H101&lt;&gt;"",((H101*3/13)/'1) Dateneingabe'!C107),"")</f>
        <v/>
      </c>
      <c r="P101" s="172" t="str">
        <f>IF(N101&lt;&gt;"",(((N101/12)*3/13)/'1) Dateneingabe'!C107),"")</f>
        <v/>
      </c>
      <c r="Q101" s="173" t="str">
        <f t="shared" si="5"/>
        <v/>
      </c>
    </row>
    <row r="102" spans="1:17" x14ac:dyDescent="0.35">
      <c r="A102" s="141">
        <v>98</v>
      </c>
      <c r="B102" s="166" t="str">
        <f>IF('1) Dateneingabe'!B108&lt;&gt;"",'1) Dateneingabe'!B108,"")</f>
        <v/>
      </c>
      <c r="C102" s="167" t="str">
        <f>IF('1) Dateneingabe'!C108&lt;&gt;"",('1) Dateneingabe'!C108/Datenquelle!$C$36),"")</f>
        <v/>
      </c>
      <c r="D102" s="168" t="str">
        <f>IF('1) Dateneingabe'!D108&lt;&gt;"",VLOOKUP('1) Dateneingabe'!D108,Datenquelle!$A$1:$C$9,3,FALSE),"")</f>
        <v/>
      </c>
      <c r="E102" s="169" t="str">
        <f>IF('1) Dateneingabe'!D108&lt;&gt;"",VLOOKUP('1) Dateneingabe'!D108,Datenquelle!$A$1:$G$9,6,FALSE),"")</f>
        <v/>
      </c>
      <c r="F102" s="169" t="str">
        <f>IF('1) Dateneingabe'!L108&lt;&gt;"",'1) Dateneingabe'!L108,"")</f>
        <v/>
      </c>
      <c r="G102" s="169" t="str">
        <f>IF('1) Dateneingabe'!E108&lt;&gt;"",VLOOKUP('1) Dateneingabe'!E108,Datenquelle!$A$13:$P$33,E102,FALSE),"")</f>
        <v/>
      </c>
      <c r="H102" s="170" t="str">
        <f>IF(D102&lt;&gt;"",(C102*VLOOKUP(D102,Datenquelle!$A$64:$G$71,(G102+1),FALSE)),"")</f>
        <v/>
      </c>
      <c r="I102" s="171" t="str">
        <f>IF(B102&lt;&gt;"",VLOOKUP('1) Dateneingabe'!G108,Datenquelle!$A$39:$D$40,3,FALSE),"")</f>
        <v/>
      </c>
      <c r="J102" s="171" t="str">
        <f>IF(D102&lt;&gt;"",(VLOOKUP(D102,Datenquelle!$A$54:$D$61,2,FALSE)*C102),"")</f>
        <v/>
      </c>
      <c r="K102" s="171" t="str">
        <f>IF(D102&lt;&gt;"",(VLOOKUP(D102,Datenquelle!$A$54:$D$61,3,FALSE)*C102),"")</f>
        <v/>
      </c>
      <c r="L102" s="172" t="str">
        <f t="shared" si="3"/>
        <v/>
      </c>
      <c r="M102" s="171" t="str">
        <f>IF(H102&lt;&gt;"",(VLOOKUP(D102,Datenquelle!$A$54:$D$61,4,FALSE)*H102),"")</f>
        <v/>
      </c>
      <c r="N102" s="172" t="str">
        <f t="shared" si="4"/>
        <v/>
      </c>
      <c r="O102" s="171" t="str">
        <f>IF(H102&lt;&gt;"",((H102*3/13)/'1) Dateneingabe'!C108),"")</f>
        <v/>
      </c>
      <c r="P102" s="172" t="str">
        <f>IF(N102&lt;&gt;"",(((N102/12)*3/13)/'1) Dateneingabe'!C108),"")</f>
        <v/>
      </c>
      <c r="Q102" s="173" t="str">
        <f t="shared" si="5"/>
        <v/>
      </c>
    </row>
    <row r="103" spans="1:17" s="41" customFormat="1" ht="17.149999999999999" customHeight="1" x14ac:dyDescent="0.3">
      <c r="A103" s="141">
        <v>99</v>
      </c>
      <c r="B103" s="166" t="str">
        <f>IF('1) Dateneingabe'!B109&lt;&gt;"",'1) Dateneingabe'!B109,"")</f>
        <v/>
      </c>
      <c r="C103" s="167" t="str">
        <f>IF('1) Dateneingabe'!C109&lt;&gt;"",('1) Dateneingabe'!C109/Datenquelle!$C$36),"")</f>
        <v/>
      </c>
      <c r="D103" s="168" t="str">
        <f>IF('1) Dateneingabe'!D109&lt;&gt;"",VLOOKUP('1) Dateneingabe'!D109,Datenquelle!$A$1:$C$9,3,FALSE),"")</f>
        <v/>
      </c>
      <c r="E103" s="169" t="str">
        <f>IF('1) Dateneingabe'!D109&lt;&gt;"",VLOOKUP('1) Dateneingabe'!D109,Datenquelle!$A$1:$G$9,6,FALSE),"")</f>
        <v/>
      </c>
      <c r="F103" s="169" t="str">
        <f>IF('1) Dateneingabe'!L109&lt;&gt;"",'1) Dateneingabe'!L109,"")</f>
        <v/>
      </c>
      <c r="G103" s="169" t="str">
        <f>IF('1) Dateneingabe'!E109&lt;&gt;"",VLOOKUP('1) Dateneingabe'!E109,Datenquelle!$A$13:$P$33,E103,FALSE),"")</f>
        <v/>
      </c>
      <c r="H103" s="170" t="str">
        <f>IF(D103&lt;&gt;"",(C103*VLOOKUP(D103,Datenquelle!$A$64:$G$71,(G103+1),FALSE)),"")</f>
        <v/>
      </c>
      <c r="I103" s="171" t="str">
        <f>IF(B103&lt;&gt;"",VLOOKUP('1) Dateneingabe'!G109,Datenquelle!$A$39:$D$40,3,FALSE),"")</f>
        <v/>
      </c>
      <c r="J103" s="171" t="str">
        <f>IF(D103&lt;&gt;"",(VLOOKUP(D103,Datenquelle!$A$54:$D$61,2,FALSE)*C103),"")</f>
        <v/>
      </c>
      <c r="K103" s="171" t="str">
        <f>IF(D103&lt;&gt;"",(VLOOKUP(D103,Datenquelle!$A$54:$D$61,3,FALSE)*C103),"")</f>
        <v/>
      </c>
      <c r="L103" s="172" t="str">
        <f t="shared" si="3"/>
        <v/>
      </c>
      <c r="M103" s="171" t="str">
        <f>IF(H103&lt;&gt;"",(VLOOKUP(D103,Datenquelle!$A$54:$D$61,4,FALSE)*H103),"")</f>
        <v/>
      </c>
      <c r="N103" s="172" t="str">
        <f t="shared" si="4"/>
        <v/>
      </c>
      <c r="O103" s="171" t="str">
        <f>IF(H103&lt;&gt;"",((H103*3/13)/'1) Dateneingabe'!C109),"")</f>
        <v/>
      </c>
      <c r="P103" s="172" t="str">
        <f>IF(N103&lt;&gt;"",(((N103/12)*3/13)/'1) Dateneingabe'!C109),"")</f>
        <v/>
      </c>
      <c r="Q103" s="173" t="str">
        <f t="shared" si="5"/>
        <v/>
      </c>
    </row>
    <row r="104" spans="1:17" x14ac:dyDescent="0.35">
      <c r="A104" s="158"/>
      <c r="B104" s="293" t="s">
        <v>132</v>
      </c>
      <c r="C104" s="293"/>
      <c r="D104" s="293"/>
      <c r="E104" s="293"/>
      <c r="F104" s="293"/>
      <c r="G104" s="293"/>
      <c r="H104" s="293"/>
      <c r="I104" s="158"/>
      <c r="J104" s="158"/>
      <c r="K104" s="158"/>
      <c r="L104" s="158"/>
      <c r="M104" s="174" t="s">
        <v>115</v>
      </c>
      <c r="N104" s="175">
        <f>SUM(N5:N103)</f>
        <v>162953.82984600001</v>
      </c>
      <c r="O104" s="158"/>
      <c r="P104" s="158"/>
      <c r="Q104" s="160"/>
    </row>
    <row r="105" spans="1:17" ht="17.149999999999999" customHeight="1" x14ac:dyDescent="0.35">
      <c r="A105" s="136"/>
      <c r="B105" s="300" t="s">
        <v>154</v>
      </c>
      <c r="C105" s="300"/>
      <c r="D105" s="300"/>
      <c r="E105" s="300"/>
      <c r="F105" s="300"/>
      <c r="G105" s="300"/>
      <c r="H105" s="300"/>
      <c r="I105" s="136"/>
      <c r="J105" s="136"/>
      <c r="K105" s="136"/>
      <c r="L105" s="136"/>
      <c r="M105" s="136"/>
      <c r="N105" s="136"/>
      <c r="O105" s="136"/>
      <c r="P105" s="136"/>
      <c r="Q105" s="158"/>
    </row>
    <row r="106" spans="1:17" x14ac:dyDescent="0.35">
      <c r="A106" s="136"/>
      <c r="B106" s="294" t="s">
        <v>105</v>
      </c>
      <c r="C106" s="294"/>
      <c r="D106" s="294"/>
      <c r="E106" s="294"/>
      <c r="F106" s="294"/>
      <c r="G106" s="294"/>
      <c r="H106" s="171">
        <f>IF($N$104&lt;&gt;0,IF(((COUNTIF($F$5:$F$103,B106))&gt;0),(SUMIF($F$5:$F$103,B106,$Q$5:$Q$103))/(SUMIF($F$5:$F$103,B106,$C$5:$C$103)),""),"")</f>
        <v>17.305860025147929</v>
      </c>
      <c r="I106" s="136"/>
      <c r="J106" s="136"/>
      <c r="K106" s="136"/>
      <c r="L106" s="136"/>
      <c r="M106" s="136"/>
      <c r="N106" s="136"/>
      <c r="O106" s="136"/>
      <c r="P106" s="136"/>
      <c r="Q106" s="158"/>
    </row>
    <row r="107" spans="1:17" x14ac:dyDescent="0.35">
      <c r="A107" s="136"/>
      <c r="B107" s="294" t="s">
        <v>106</v>
      </c>
      <c r="C107" s="294"/>
      <c r="D107" s="294"/>
      <c r="E107" s="294"/>
      <c r="F107" s="294"/>
      <c r="G107" s="294"/>
      <c r="H107" s="171" t="str">
        <f t="shared" ref="H107:H108" si="6">IF($N$104&lt;&gt;0,IF(((COUNTIF($F$5:$F$103,B107))&gt;0),(SUMIF($F$5:$F$103,B107,$Q$5:$Q$103))/(SUMIF($F$5:$F$103,B107,$C$5:$C$103)),""),"")</f>
        <v/>
      </c>
      <c r="I107" s="136"/>
      <c r="J107" s="136"/>
      <c r="K107" s="136"/>
      <c r="L107" s="136"/>
      <c r="M107" s="136"/>
      <c r="N107" s="136"/>
      <c r="O107" s="136"/>
      <c r="P107" s="136"/>
      <c r="Q107" s="158"/>
    </row>
    <row r="108" spans="1:17" x14ac:dyDescent="0.35">
      <c r="A108" s="136"/>
      <c r="B108" s="294" t="s">
        <v>107</v>
      </c>
      <c r="C108" s="294"/>
      <c r="D108" s="294"/>
      <c r="E108" s="294"/>
      <c r="F108" s="294"/>
      <c r="G108" s="294"/>
      <c r="H108" s="171">
        <f t="shared" si="6"/>
        <v>21.015375692800788</v>
      </c>
      <c r="I108" s="136"/>
      <c r="J108" s="136"/>
      <c r="K108" s="136"/>
      <c r="L108" s="136"/>
      <c r="M108" s="136"/>
      <c r="N108" s="136"/>
      <c r="O108" s="136"/>
      <c r="P108" s="136"/>
      <c r="Q108" s="158"/>
    </row>
  </sheetData>
  <sheetProtection algorithmName="SHA-512" hashValue="g4U7jF6R/LDTnHtk0m+Ad6L7OovNbpIo9DpU2vaFglGHz/xij3lEQn7k+QkNPb5RVvy++RJg/VQVFcM4mD9XVg==" saltValue="chlY4mgt9WVUYCW0RTCKIQ==" spinCount="100000" sheet="1" objects="1" scenarios="1"/>
  <mergeCells count="16">
    <mergeCell ref="B108:G108"/>
    <mergeCell ref="A2:P2"/>
    <mergeCell ref="B104:H104"/>
    <mergeCell ref="A1:P1"/>
    <mergeCell ref="E3:E4"/>
    <mergeCell ref="H3:L3"/>
    <mergeCell ref="A3:A4"/>
    <mergeCell ref="B3:B4"/>
    <mergeCell ref="C3:C4"/>
    <mergeCell ref="N3:P3"/>
    <mergeCell ref="B106:G106"/>
    <mergeCell ref="B107:G107"/>
    <mergeCell ref="F3:F4"/>
    <mergeCell ref="D3:D4"/>
    <mergeCell ref="G3:G4"/>
    <mergeCell ref="B105:H105"/>
  </mergeCells>
  <pageMargins left="0.7" right="0.7" top="0.78740157499999996" bottom="0.78740157499999996" header="0.3" footer="0.3"/>
  <pageSetup paperSize="9" scale="54" fitToHeight="2" orientation="portrait" r:id="rId1"/>
  <headerFooter>
    <oddFooter>&amp;C&amp;"Arial,Standard"&amp;10&amp;K000000&amp;A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C374-5EE9-A44F-9479-6B051D771553}">
  <sheetPr>
    <tabColor theme="5" tint="0.79998168889431442"/>
    <pageSetUpPr fitToPage="1"/>
  </sheetPr>
  <dimension ref="A1:Q108"/>
  <sheetViews>
    <sheetView showGridLines="0" showRowColHeaders="0" zoomScaleNormal="100" workbookViewId="0">
      <selection activeCell="K12" sqref="K12"/>
    </sheetView>
  </sheetViews>
  <sheetFormatPr baseColWidth="10" defaultColWidth="10.83203125" defaultRowHeight="15.5" x14ac:dyDescent="0.35"/>
  <cols>
    <col min="1" max="1" width="3.5" style="40" bestFit="1" customWidth="1"/>
    <col min="2" max="2" width="10.83203125" style="40"/>
    <col min="3" max="3" width="11.58203125" style="40" customWidth="1"/>
    <col min="4" max="4" width="10.83203125" style="40"/>
    <col min="5" max="5" width="10.83203125" style="40" hidden="1" customWidth="1"/>
    <col min="6" max="6" width="35.08203125" style="40" hidden="1" customWidth="1"/>
    <col min="7" max="9" width="10.83203125" style="40"/>
    <col min="10" max="10" width="12.08203125" style="40" customWidth="1"/>
    <col min="11" max="13" width="10.83203125" style="40"/>
    <col min="14" max="14" width="14" style="40" customWidth="1"/>
    <col min="15" max="16" width="11.25" style="40" customWidth="1"/>
    <col min="17" max="17" width="10.83203125" style="40" hidden="1" customWidth="1"/>
    <col min="18" max="16384" width="10.83203125" style="40"/>
  </cols>
  <sheetData>
    <row r="1" spans="1:17" ht="16" customHeight="1" x14ac:dyDescent="0.35">
      <c r="A1" s="301" t="s">
        <v>120</v>
      </c>
      <c r="B1" s="301"/>
      <c r="C1" s="301"/>
      <c r="D1" s="301"/>
      <c r="E1" s="301"/>
      <c r="F1" s="301"/>
      <c r="G1" s="301"/>
      <c r="H1" s="301"/>
      <c r="I1" s="301"/>
      <c r="J1" s="301"/>
      <c r="K1" s="301"/>
      <c r="L1" s="301"/>
      <c r="M1" s="301"/>
      <c r="N1" s="301"/>
      <c r="O1" s="301"/>
      <c r="P1" s="301"/>
      <c r="Q1" s="176"/>
    </row>
    <row r="2" spans="1:17" ht="16" customHeight="1" x14ac:dyDescent="0.35">
      <c r="A2" s="303" t="str">
        <f>CONCATENATE("Gültigkeit der Tariftabelle: ",Datenquelle!D42)</f>
        <v>Gültigkeit der Tariftabelle: 01.04.2022-31.03.2023</v>
      </c>
      <c r="B2" s="304"/>
      <c r="C2" s="304"/>
      <c r="D2" s="304"/>
      <c r="E2" s="304"/>
      <c r="F2" s="304"/>
      <c r="G2" s="304"/>
      <c r="H2" s="304"/>
      <c r="I2" s="304"/>
      <c r="J2" s="304"/>
      <c r="K2" s="304"/>
      <c r="L2" s="304"/>
      <c r="M2" s="304"/>
      <c r="N2" s="304"/>
      <c r="O2" s="304"/>
      <c r="P2" s="305"/>
      <c r="Q2" s="177"/>
    </row>
    <row r="3" spans="1:17" ht="16" customHeight="1" x14ac:dyDescent="0.35">
      <c r="A3" s="282" t="s">
        <v>0</v>
      </c>
      <c r="B3" s="283" t="s">
        <v>1</v>
      </c>
      <c r="C3" s="283" t="s">
        <v>96</v>
      </c>
      <c r="D3" s="283" t="s">
        <v>55</v>
      </c>
      <c r="E3" s="299" t="s">
        <v>61</v>
      </c>
      <c r="F3" s="299" t="s">
        <v>66</v>
      </c>
      <c r="G3" s="283" t="s">
        <v>135</v>
      </c>
      <c r="H3" s="283" t="s">
        <v>2</v>
      </c>
      <c r="I3" s="283"/>
      <c r="J3" s="283"/>
      <c r="K3" s="283"/>
      <c r="L3" s="283"/>
      <c r="M3" s="140" t="s">
        <v>3</v>
      </c>
      <c r="N3" s="283" t="s">
        <v>4</v>
      </c>
      <c r="O3" s="283"/>
      <c r="P3" s="283"/>
      <c r="Q3" s="165"/>
    </row>
    <row r="4" spans="1:17" ht="52" x14ac:dyDescent="0.35">
      <c r="A4" s="282"/>
      <c r="B4" s="283"/>
      <c r="C4" s="283"/>
      <c r="D4" s="283"/>
      <c r="E4" s="299"/>
      <c r="F4" s="299"/>
      <c r="G4" s="283"/>
      <c r="H4" s="140" t="s">
        <v>110</v>
      </c>
      <c r="I4" s="140" t="s">
        <v>72</v>
      </c>
      <c r="J4" s="140" t="s">
        <v>109</v>
      </c>
      <c r="K4" s="140" t="s">
        <v>113</v>
      </c>
      <c r="L4" s="140" t="s">
        <v>19</v>
      </c>
      <c r="M4" s="140" t="s">
        <v>112</v>
      </c>
      <c r="N4" s="140" t="s">
        <v>71</v>
      </c>
      <c r="O4" s="213" t="s">
        <v>146</v>
      </c>
      <c r="P4" s="213" t="s">
        <v>153</v>
      </c>
      <c r="Q4" s="150" t="s">
        <v>114</v>
      </c>
    </row>
    <row r="5" spans="1:17" x14ac:dyDescent="0.35">
      <c r="A5" s="141">
        <v>1</v>
      </c>
      <c r="B5" s="178" t="str">
        <f>IF('1) Dateneingabe'!B11&lt;&gt;"",'1) Dateneingabe'!B11,"")</f>
        <v/>
      </c>
      <c r="C5" s="179">
        <f>IF('1) Dateneingabe'!C11&lt;&gt;"",('1) Dateneingabe'!C11/Datenquelle!$C$36),"")</f>
        <v>1</v>
      </c>
      <c r="D5" s="180" t="str">
        <f>IF('1) Dateneingabe'!D11&lt;&gt;"",VLOOKUP('1) Dateneingabe'!D11,Datenquelle!$A$1:$CD9,4,FALSE),"")</f>
        <v>P5</v>
      </c>
      <c r="E5" s="181">
        <f>IF('1) Dateneingabe'!D11&lt;&gt;"",VLOOKUP('1) Dateneingabe'!D11,Datenquelle!$A$1:$G$9,7,FALSE),"")</f>
        <v>20</v>
      </c>
      <c r="F5" s="181" t="str">
        <f>IF('1) Dateneingabe'!L11&lt;&gt;"",'1) Dateneingabe'!L11,"")</f>
        <v>a) Pflegehilfskraft (ohne Ausbildung)</v>
      </c>
      <c r="G5" s="181">
        <f>IF('1) Dateneingabe'!E11&lt;&gt;"",VLOOKUP('1) Dateneingabe'!E11,Datenquelle!$A$13:$X$33,E5,FALSE),"")</f>
        <v>2</v>
      </c>
      <c r="H5" s="182">
        <f>IF(D5&lt;&gt;"",(C5*VLOOKUP(D5,Datenquelle!$A$102:$G$109,(G5+1),FALSE)),"")</f>
        <v>2588.4699999999998</v>
      </c>
      <c r="I5" s="183" t="str">
        <f>IF(B5&lt;&gt;"",VLOOKUP('1) Dateneingabe'!G11,Datenquelle!$A$39:$D$40,4,FALSE),"")</f>
        <v/>
      </c>
      <c r="J5" s="183">
        <f>IF(D5&lt;&gt;"",(VLOOKUP(D5,Datenquelle!$A$92:$D$99,2,FALSE)*C5),"")</f>
        <v>0</v>
      </c>
      <c r="K5" s="183" t="str">
        <f>IF('1) Dateneingabe'!F11&lt;&gt;"",(VLOOKUP('1) Dateneingabe'!F11,Datenquelle!$A$112:$B$119,2,FALSE)*C5),"")</f>
        <v/>
      </c>
      <c r="L5" s="184">
        <f>IF(H5&lt;&gt;"",SUM(H5:K5),"")</f>
        <v>2588.4699999999998</v>
      </c>
      <c r="M5" s="183">
        <f>IF(H5&lt;&gt;"",(VLOOKUP(D5,Datenquelle!$A$92:$D$99,3,FALSE)*H5),"")</f>
        <v>2329.623</v>
      </c>
      <c r="N5" s="184">
        <f>IF(L5&lt;&gt;"",(L5*12)+M5,"")</f>
        <v>33391.262999999999</v>
      </c>
      <c r="O5" s="183">
        <f>IF(H5&lt;&gt;"",((H5*3/13)/'1) Dateneingabe'!C11),"")</f>
        <v>15.316390532544379</v>
      </c>
      <c r="P5" s="184">
        <f>IF(N5&lt;&gt;"",(((N5/12)*3/13)/'1) Dateneingabe'!C11),"")</f>
        <v>16.465119822485207</v>
      </c>
      <c r="Q5" s="173">
        <f>IF(P5&lt;&gt;"",P5*C5,"")</f>
        <v>16.465119822485207</v>
      </c>
    </row>
    <row r="6" spans="1:17" x14ac:dyDescent="0.35">
      <c r="A6" s="141">
        <v>2</v>
      </c>
      <c r="B6" s="178" t="str">
        <f>IF('1) Dateneingabe'!B12&lt;&gt;"",'1) Dateneingabe'!B12,"")</f>
        <v/>
      </c>
      <c r="C6" s="179">
        <f>IF('1) Dateneingabe'!C12&lt;&gt;"",('1) Dateneingabe'!C12/Datenquelle!$C$36),"")</f>
        <v>1</v>
      </c>
      <c r="D6" s="180" t="str">
        <f>IF('1) Dateneingabe'!D12&lt;&gt;"",VLOOKUP('1) Dateneingabe'!D12,Datenquelle!$A$1:$CD10,4,FALSE),"")</f>
        <v>P7</v>
      </c>
      <c r="E6" s="181">
        <f>IF('1) Dateneingabe'!D12&lt;&gt;"",VLOOKUP('1) Dateneingabe'!D12,Datenquelle!$A$1:$G$9,7,FALSE),"")</f>
        <v>22</v>
      </c>
      <c r="F6" s="181" t="str">
        <f>IF('1) Dateneingabe'!L12&lt;&gt;"",'1) Dateneingabe'!L12,"")</f>
        <v>c) Pflegefachkraft (mit dreijähriger Ausbildung)</v>
      </c>
      <c r="G6" s="181">
        <f>IF('1) Dateneingabe'!E12&lt;&gt;"",VLOOKUP('1) Dateneingabe'!E12,Datenquelle!$A$13:$X$33,E6,FALSE),"")</f>
        <v>2</v>
      </c>
      <c r="H6" s="182">
        <f>IF(D6&lt;&gt;"",(C6*VLOOKUP(D6,Datenquelle!$A$102:$G$109,(G6+1),FALSE)),"")</f>
        <v>2922.92</v>
      </c>
      <c r="I6" s="183" t="str">
        <f>IF(B6&lt;&gt;"",VLOOKUP('1) Dateneingabe'!G12,Datenquelle!$A$39:$D$40,4,FALSE),"")</f>
        <v/>
      </c>
      <c r="J6" s="183">
        <f>IF(D6&lt;&gt;"",(VLOOKUP(D6,Datenquelle!$A$92:$D$99,2,FALSE)*C6),"")</f>
        <v>150</v>
      </c>
      <c r="K6" s="183" t="str">
        <f>IF('1) Dateneingabe'!F12&lt;&gt;"",(VLOOKUP('1) Dateneingabe'!F12,Datenquelle!$A$112:$B$119,2,FALSE)*C6),"")</f>
        <v/>
      </c>
      <c r="L6" s="184">
        <f t="shared" ref="L6:L54" si="0">IF(H6&lt;&gt;"",SUM(H6:K6),"")</f>
        <v>3072.92</v>
      </c>
      <c r="M6" s="183">
        <f>IF(H6&lt;&gt;"",(VLOOKUP(D6,Datenquelle!$A$92:$D$99,3,FALSE)*H6),"")</f>
        <v>2630.6280000000002</v>
      </c>
      <c r="N6" s="184">
        <f t="shared" ref="N6:N54" si="1">IF(L6&lt;&gt;"",(L6*12)+M6,"")</f>
        <v>39505.667999999998</v>
      </c>
      <c r="O6" s="183">
        <f>IF(H6&lt;&gt;"",((H6*3/13)/'1) Dateneingabe'!C12),"")</f>
        <v>17.295384615384616</v>
      </c>
      <c r="P6" s="184">
        <f>IF(N6&lt;&gt;"",(((N6/12)*3/13)/'1) Dateneingabe'!C12),"")</f>
        <v>19.4801124260355</v>
      </c>
      <c r="Q6" s="173">
        <f t="shared" ref="Q6:Q69" si="2">IF(P6&lt;&gt;"",P6*C6,"")</f>
        <v>19.4801124260355</v>
      </c>
    </row>
    <row r="7" spans="1:17" x14ac:dyDescent="0.35">
      <c r="A7" s="141">
        <v>3</v>
      </c>
      <c r="B7" s="178" t="str">
        <f>IF('1) Dateneingabe'!B13&lt;&gt;"",'1) Dateneingabe'!B13,"")</f>
        <v/>
      </c>
      <c r="C7" s="179">
        <f>IF('1) Dateneingabe'!C13&lt;&gt;"",('1) Dateneingabe'!C13/Datenquelle!$C$36),"")</f>
        <v>1</v>
      </c>
      <c r="D7" s="180" t="str">
        <f>IF('1) Dateneingabe'!D13&lt;&gt;"",VLOOKUP('1) Dateneingabe'!D13,Datenquelle!$A$1:$CD11,4,FALSE),"")</f>
        <v>P8</v>
      </c>
      <c r="E7" s="181">
        <f>IF('1) Dateneingabe'!D13&lt;&gt;"",VLOOKUP('1) Dateneingabe'!D13,Datenquelle!$A$1:$G$9,7,FALSE),"")</f>
        <v>23</v>
      </c>
      <c r="F7" s="181" t="str">
        <f>IF('1) Dateneingabe'!L13&lt;&gt;"",'1) Dateneingabe'!L13,"")</f>
        <v>c) Pflegefachkraft (mit dreijähriger Ausbildung)</v>
      </c>
      <c r="G7" s="181">
        <f>IF('1) Dateneingabe'!E13&lt;&gt;"",VLOOKUP('1) Dateneingabe'!E13,Datenquelle!$A$13:$X$33,E7,FALSE),"")</f>
        <v>2</v>
      </c>
      <c r="H7" s="182">
        <f>IF(D7&lt;&gt;"",(C7*VLOOKUP(D7,Datenquelle!$A$102:$G$109,(G7+1),FALSE)),"")</f>
        <v>3098.32</v>
      </c>
      <c r="I7" s="183" t="str">
        <f>IF(B7&lt;&gt;"",VLOOKUP('1) Dateneingabe'!G13,Datenquelle!$A$39:$D$40,4,FALSE),"")</f>
        <v/>
      </c>
      <c r="J7" s="183">
        <f>IF(D7&lt;&gt;"",(VLOOKUP(D7,Datenquelle!$A$92:$D$99,2,FALSE)*C7),"")</f>
        <v>150</v>
      </c>
      <c r="K7" s="183" t="str">
        <f>IF('1) Dateneingabe'!F13&lt;&gt;"",(VLOOKUP('1) Dateneingabe'!F13,Datenquelle!$A$112:$B$119,2,FALSE)*C7),"")</f>
        <v/>
      </c>
      <c r="L7" s="184">
        <f t="shared" si="0"/>
        <v>3248.32</v>
      </c>
      <c r="M7" s="183">
        <f>IF(H7&lt;&gt;"",(VLOOKUP(D7,Datenquelle!$A$92:$D$99,3,FALSE)*H7),"")</f>
        <v>2788.4880000000003</v>
      </c>
      <c r="N7" s="184">
        <f t="shared" si="1"/>
        <v>41768.328000000001</v>
      </c>
      <c r="O7" s="183">
        <f>IF(H7&lt;&gt;"",((H7*3/13)/'1) Dateneingabe'!C13),"")</f>
        <v>18.333254437869826</v>
      </c>
      <c r="P7" s="184">
        <f>IF(N7&lt;&gt;"",(((N7/12)*3/13)/'1) Dateneingabe'!C13),"")</f>
        <v>20.595822485207101</v>
      </c>
      <c r="Q7" s="173">
        <f t="shared" si="2"/>
        <v>20.595822485207101</v>
      </c>
    </row>
    <row r="8" spans="1:17" x14ac:dyDescent="0.35">
      <c r="A8" s="141">
        <v>4</v>
      </c>
      <c r="B8" s="178" t="str">
        <f>IF('1) Dateneingabe'!B14&lt;&gt;"",'1) Dateneingabe'!B14,"")</f>
        <v/>
      </c>
      <c r="C8" s="179">
        <f>IF('1) Dateneingabe'!C14&lt;&gt;"",('1) Dateneingabe'!C14/Datenquelle!$C$36),"")</f>
        <v>1</v>
      </c>
      <c r="D8" s="180" t="str">
        <f>IF('1) Dateneingabe'!D14&lt;&gt;"",VLOOKUP('1) Dateneingabe'!D14,Datenquelle!$A$1:$CD12,4,FALSE),"")</f>
        <v>P9</v>
      </c>
      <c r="E8" s="181">
        <f>IF('1) Dateneingabe'!D14&lt;&gt;"",VLOOKUP('1) Dateneingabe'!D14,Datenquelle!$A$1:$G$9,7,FALSE),"")</f>
        <v>24</v>
      </c>
      <c r="F8" s="181" t="str">
        <f>IF('1) Dateneingabe'!L14&lt;&gt;"",'1) Dateneingabe'!L14,"")</f>
        <v>c) Pflegefachkraft (mit dreijähriger Ausbildung)</v>
      </c>
      <c r="G8" s="181">
        <f>IF('1) Dateneingabe'!E14&lt;&gt;"",VLOOKUP('1) Dateneingabe'!E14,Datenquelle!$A$13:$X$33,E8,FALSE),"")</f>
        <v>3</v>
      </c>
      <c r="H8" s="182">
        <f>IF(D8&lt;&gt;"",(C8*VLOOKUP(D8,Datenquelle!$A$102:$G$109,(G8+1),FALSE)),"")</f>
        <v>3541.1</v>
      </c>
      <c r="I8" s="183" t="str">
        <f>IF(B8&lt;&gt;"",VLOOKUP('1) Dateneingabe'!G14,Datenquelle!$A$39:$D$40,4,FALSE),"")</f>
        <v/>
      </c>
      <c r="J8" s="183">
        <f>IF(D8&lt;&gt;"",(VLOOKUP(D8,Datenquelle!$A$92:$D$99,2,FALSE)*C8),"")</f>
        <v>150</v>
      </c>
      <c r="K8" s="183" t="str">
        <f>IF('1) Dateneingabe'!F14&lt;&gt;"",(VLOOKUP('1) Dateneingabe'!F14,Datenquelle!$A$112:$B$119,2,FALSE)*C8),"")</f>
        <v/>
      </c>
      <c r="L8" s="184">
        <f t="shared" si="0"/>
        <v>3691.1</v>
      </c>
      <c r="M8" s="183">
        <f>IF(H8&lt;&gt;"",(VLOOKUP(D8,Datenquelle!$A$92:$D$99,3,FALSE)*H8),"")</f>
        <v>2832.88</v>
      </c>
      <c r="N8" s="184">
        <f t="shared" si="1"/>
        <v>47126.079999999994</v>
      </c>
      <c r="O8" s="183">
        <f>IF(H8&lt;&gt;"",((H8*3/13)/'1) Dateneingabe'!C14),"")</f>
        <v>20.95325443786982</v>
      </c>
      <c r="P8" s="184">
        <f>IF(N8&lt;&gt;"",(((N8/12)*3/13)/'1) Dateneingabe'!C14),"")</f>
        <v>23.237712031558182</v>
      </c>
      <c r="Q8" s="173">
        <f t="shared" si="2"/>
        <v>23.237712031558182</v>
      </c>
    </row>
    <row r="9" spans="1:17" x14ac:dyDescent="0.35">
      <c r="A9" s="141">
        <v>5</v>
      </c>
      <c r="B9" s="178" t="str">
        <f>IF('1) Dateneingabe'!B15&lt;&gt;"",'1) Dateneingabe'!B15,"")</f>
        <v/>
      </c>
      <c r="C9" s="179" t="str">
        <f>IF('1) Dateneingabe'!C15&lt;&gt;"",('1) Dateneingabe'!C15/Datenquelle!$C$36),"")</f>
        <v/>
      </c>
      <c r="D9" s="180" t="str">
        <f>IF('1) Dateneingabe'!D15&lt;&gt;"",VLOOKUP('1) Dateneingabe'!D15,Datenquelle!$A$1:$CD13,4,FALSE),"")</f>
        <v/>
      </c>
      <c r="E9" s="181" t="str">
        <f>IF('1) Dateneingabe'!D15&lt;&gt;"",VLOOKUP('1) Dateneingabe'!D15,Datenquelle!$A$1:$G$9,7,FALSE),"")</f>
        <v/>
      </c>
      <c r="F9" s="181" t="str">
        <f>IF('1) Dateneingabe'!L15&lt;&gt;"",'1) Dateneingabe'!L15,"")</f>
        <v/>
      </c>
      <c r="G9" s="181" t="str">
        <f>IF('1) Dateneingabe'!E15&lt;&gt;"",VLOOKUP('1) Dateneingabe'!E15,Datenquelle!$A$13:$X$33,E9,FALSE),"")</f>
        <v/>
      </c>
      <c r="H9" s="182" t="str">
        <f>IF(D9&lt;&gt;"",(C9*VLOOKUP(D9,Datenquelle!$A$102:$G$109,(G9+1),FALSE)),"")</f>
        <v/>
      </c>
      <c r="I9" s="183" t="str">
        <f>IF(B9&lt;&gt;"",VLOOKUP('1) Dateneingabe'!G15,Datenquelle!$A$39:$D$40,4,FALSE),"")</f>
        <v/>
      </c>
      <c r="J9" s="183" t="str">
        <f>IF(D9&lt;&gt;"",(VLOOKUP(D9,Datenquelle!$A$92:$D$99,2,FALSE)*C9),"")</f>
        <v/>
      </c>
      <c r="K9" s="183" t="str">
        <f>IF('1) Dateneingabe'!F15&lt;&gt;"",(VLOOKUP('1) Dateneingabe'!F15,Datenquelle!$A$112:$B$119,2,FALSE)*C9),"")</f>
        <v/>
      </c>
      <c r="L9" s="184" t="str">
        <f t="shared" si="0"/>
        <v/>
      </c>
      <c r="M9" s="183" t="str">
        <f>IF(H9&lt;&gt;"",(VLOOKUP(D9,Datenquelle!$A$92:$D$99,3,FALSE)*H9),"")</f>
        <v/>
      </c>
      <c r="N9" s="184" t="str">
        <f t="shared" si="1"/>
        <v/>
      </c>
      <c r="O9" s="183" t="str">
        <f>IF(H9&lt;&gt;"",((H9*3/13)/'1) Dateneingabe'!C15),"")</f>
        <v/>
      </c>
      <c r="P9" s="184" t="str">
        <f>IF(N9&lt;&gt;"",(((N9/12)*3/13)/'1) Dateneingabe'!C15),"")</f>
        <v/>
      </c>
      <c r="Q9" s="173" t="str">
        <f t="shared" si="2"/>
        <v/>
      </c>
    </row>
    <row r="10" spans="1:17" x14ac:dyDescent="0.35">
      <c r="A10" s="141">
        <v>6</v>
      </c>
      <c r="B10" s="178" t="str">
        <f>IF('1) Dateneingabe'!B16&lt;&gt;"",'1) Dateneingabe'!B16,"")</f>
        <v/>
      </c>
      <c r="C10" s="179" t="str">
        <f>IF('1) Dateneingabe'!C16&lt;&gt;"",('1) Dateneingabe'!C16/Datenquelle!$C$36),"")</f>
        <v/>
      </c>
      <c r="D10" s="180" t="str">
        <f>IF('1) Dateneingabe'!D16&lt;&gt;"",VLOOKUP('1) Dateneingabe'!D16,Datenquelle!$A$1:$CD14,4,FALSE),"")</f>
        <v/>
      </c>
      <c r="E10" s="181" t="str">
        <f>IF('1) Dateneingabe'!D16&lt;&gt;"",VLOOKUP('1) Dateneingabe'!D16,Datenquelle!$A$1:$G$9,7,FALSE),"")</f>
        <v/>
      </c>
      <c r="F10" s="181" t="str">
        <f>IF('1) Dateneingabe'!L16&lt;&gt;"",'1) Dateneingabe'!L16,"")</f>
        <v/>
      </c>
      <c r="G10" s="181" t="str">
        <f>IF('1) Dateneingabe'!E16&lt;&gt;"",VLOOKUP('1) Dateneingabe'!E16,Datenquelle!$A$13:$X$33,E10,FALSE),"")</f>
        <v/>
      </c>
      <c r="H10" s="182" t="str">
        <f>IF(D10&lt;&gt;"",(C10*VLOOKUP(D10,Datenquelle!$A$102:$G$109,(G10+1),FALSE)),"")</f>
        <v/>
      </c>
      <c r="I10" s="183" t="str">
        <f>IF(B10&lt;&gt;"",VLOOKUP('1) Dateneingabe'!G16,Datenquelle!$A$39:$D$40,4,FALSE),"")</f>
        <v/>
      </c>
      <c r="J10" s="183" t="str">
        <f>IF(D10&lt;&gt;"",(VLOOKUP(D10,Datenquelle!$A$92:$D$99,2,FALSE)*C10),"")</f>
        <v/>
      </c>
      <c r="K10" s="183" t="str">
        <f>IF('1) Dateneingabe'!F16&lt;&gt;"",(VLOOKUP('1) Dateneingabe'!F16,Datenquelle!$A$112:$B$119,2,FALSE)*C10),"")</f>
        <v/>
      </c>
      <c r="L10" s="184" t="str">
        <f t="shared" si="0"/>
        <v/>
      </c>
      <c r="M10" s="183" t="str">
        <f>IF(H10&lt;&gt;"",(VLOOKUP(D10,Datenquelle!$A$92:$D$99,3,FALSE)*H10),"")</f>
        <v/>
      </c>
      <c r="N10" s="184" t="str">
        <f t="shared" si="1"/>
        <v/>
      </c>
      <c r="O10" s="183" t="str">
        <f>IF(H10&lt;&gt;"",((H10*3/13)/'1) Dateneingabe'!C16),"")</f>
        <v/>
      </c>
      <c r="P10" s="184" t="str">
        <f>IF(N10&lt;&gt;"",(((N10/12)*3/13)/'1) Dateneingabe'!C16),"")</f>
        <v/>
      </c>
      <c r="Q10" s="173" t="str">
        <f t="shared" si="2"/>
        <v/>
      </c>
    </row>
    <row r="11" spans="1:17" x14ac:dyDescent="0.35">
      <c r="A11" s="141">
        <v>7</v>
      </c>
      <c r="B11" s="178" t="str">
        <f>IF('1) Dateneingabe'!B17&lt;&gt;"",'1) Dateneingabe'!B17,"")</f>
        <v/>
      </c>
      <c r="C11" s="179" t="str">
        <f>IF('1) Dateneingabe'!C17&lt;&gt;"",('1) Dateneingabe'!C17/Datenquelle!$C$36),"")</f>
        <v/>
      </c>
      <c r="D11" s="180" t="str">
        <f>IF('1) Dateneingabe'!D17&lt;&gt;"",VLOOKUP('1) Dateneingabe'!D17,Datenquelle!$A$1:$CD15,4,FALSE),"")</f>
        <v/>
      </c>
      <c r="E11" s="181" t="str">
        <f>IF('1) Dateneingabe'!D17&lt;&gt;"",VLOOKUP('1) Dateneingabe'!D17,Datenquelle!$A$1:$G$9,7,FALSE),"")</f>
        <v/>
      </c>
      <c r="F11" s="181" t="str">
        <f>IF('1) Dateneingabe'!L17&lt;&gt;"",'1) Dateneingabe'!L17,"")</f>
        <v/>
      </c>
      <c r="G11" s="181" t="str">
        <f>IF('1) Dateneingabe'!E17&lt;&gt;"",VLOOKUP('1) Dateneingabe'!E17,Datenquelle!$A$13:$X$33,E11,FALSE),"")</f>
        <v/>
      </c>
      <c r="H11" s="182" t="str">
        <f>IF(D11&lt;&gt;"",(C11*VLOOKUP(D11,Datenquelle!$A$102:$G$109,(G11+1),FALSE)),"")</f>
        <v/>
      </c>
      <c r="I11" s="183" t="str">
        <f>IF(B11&lt;&gt;"",VLOOKUP('1) Dateneingabe'!G17,Datenquelle!$A$39:$D$40,4,FALSE),"")</f>
        <v/>
      </c>
      <c r="J11" s="183" t="str">
        <f>IF(D11&lt;&gt;"",(VLOOKUP(D11,Datenquelle!$A$92:$D$99,2,FALSE)*C11),"")</f>
        <v/>
      </c>
      <c r="K11" s="183" t="str">
        <f>IF('1) Dateneingabe'!F17&lt;&gt;"",(VLOOKUP('1) Dateneingabe'!F17,Datenquelle!$A$112:$B$119,2,FALSE)*C11),"")</f>
        <v/>
      </c>
      <c r="L11" s="184" t="str">
        <f t="shared" si="0"/>
        <v/>
      </c>
      <c r="M11" s="183" t="str">
        <f>IF(H11&lt;&gt;"",(VLOOKUP(D11,Datenquelle!$A$92:$D$99,3,FALSE)*H11),"")</f>
        <v/>
      </c>
      <c r="N11" s="184" t="str">
        <f t="shared" si="1"/>
        <v/>
      </c>
      <c r="O11" s="183" t="str">
        <f>IF(H11&lt;&gt;"",((H11*3/13)/'1) Dateneingabe'!C17),"")</f>
        <v/>
      </c>
      <c r="P11" s="184" t="str">
        <f>IF(N11&lt;&gt;"",(((N11/12)*3/13)/'1) Dateneingabe'!C17),"")</f>
        <v/>
      </c>
      <c r="Q11" s="173" t="str">
        <f t="shared" si="2"/>
        <v/>
      </c>
    </row>
    <row r="12" spans="1:17" x14ac:dyDescent="0.35">
      <c r="A12" s="141">
        <v>8</v>
      </c>
      <c r="B12" s="178" t="str">
        <f>IF('1) Dateneingabe'!B18&lt;&gt;"",'1) Dateneingabe'!B18,"")</f>
        <v/>
      </c>
      <c r="C12" s="179" t="str">
        <f>IF('1) Dateneingabe'!C18&lt;&gt;"",('1) Dateneingabe'!C18/Datenquelle!$C$36),"")</f>
        <v/>
      </c>
      <c r="D12" s="180" t="str">
        <f>IF('1) Dateneingabe'!D18&lt;&gt;"",VLOOKUP('1) Dateneingabe'!D18,Datenquelle!$A$1:$CD16,4,FALSE),"")</f>
        <v/>
      </c>
      <c r="E12" s="181" t="str">
        <f>IF('1) Dateneingabe'!D18&lt;&gt;"",VLOOKUP('1) Dateneingabe'!D18,Datenquelle!$A$1:$G$9,7,FALSE),"")</f>
        <v/>
      </c>
      <c r="F12" s="181" t="str">
        <f>IF('1) Dateneingabe'!L18&lt;&gt;"",'1) Dateneingabe'!L18,"")</f>
        <v/>
      </c>
      <c r="G12" s="181" t="str">
        <f>IF('1) Dateneingabe'!E18&lt;&gt;"",VLOOKUP('1) Dateneingabe'!E18,Datenquelle!$A$13:$X$33,E12,FALSE),"")</f>
        <v/>
      </c>
      <c r="H12" s="182" t="str">
        <f>IF(D12&lt;&gt;"",(C12*VLOOKUP(D12,Datenquelle!$A$102:$G$109,(G12+1),FALSE)),"")</f>
        <v/>
      </c>
      <c r="I12" s="183" t="str">
        <f>IF(B12&lt;&gt;"",VLOOKUP('1) Dateneingabe'!G18,Datenquelle!$A$39:$D$40,4,FALSE),"")</f>
        <v/>
      </c>
      <c r="J12" s="183" t="str">
        <f>IF(D12&lt;&gt;"",(VLOOKUP(D12,Datenquelle!$A$92:$D$99,2,FALSE)*C12),"")</f>
        <v/>
      </c>
      <c r="K12" s="183" t="str">
        <f>IF('1) Dateneingabe'!F18&lt;&gt;"",(VLOOKUP('1) Dateneingabe'!F18,Datenquelle!$A$112:$B$119,2,FALSE)*C12),"")</f>
        <v/>
      </c>
      <c r="L12" s="184" t="str">
        <f t="shared" si="0"/>
        <v/>
      </c>
      <c r="M12" s="183" t="str">
        <f>IF(H12&lt;&gt;"",(VLOOKUP(D12,Datenquelle!$A$92:$D$99,3,FALSE)*H12),"")</f>
        <v/>
      </c>
      <c r="N12" s="184" t="str">
        <f t="shared" si="1"/>
        <v/>
      </c>
      <c r="O12" s="183" t="str">
        <f>IF(H12&lt;&gt;"",((H12*3/13)/'1) Dateneingabe'!C18),"")</f>
        <v/>
      </c>
      <c r="P12" s="184" t="str">
        <f>IF(N12&lt;&gt;"",(((N12/12)*3/13)/'1) Dateneingabe'!C18),"")</f>
        <v/>
      </c>
      <c r="Q12" s="173" t="str">
        <f t="shared" si="2"/>
        <v/>
      </c>
    </row>
    <row r="13" spans="1:17" x14ac:dyDescent="0.35">
      <c r="A13" s="141">
        <v>9</v>
      </c>
      <c r="B13" s="178" t="str">
        <f>IF('1) Dateneingabe'!B19&lt;&gt;"",'1) Dateneingabe'!B19,"")</f>
        <v/>
      </c>
      <c r="C13" s="179" t="str">
        <f>IF('1) Dateneingabe'!C19&lt;&gt;"",('1) Dateneingabe'!C19/Datenquelle!$C$36),"")</f>
        <v/>
      </c>
      <c r="D13" s="180" t="str">
        <f>IF('1) Dateneingabe'!D19&lt;&gt;"",VLOOKUP('1) Dateneingabe'!D19,Datenquelle!$A$1:$CD17,4,FALSE),"")</f>
        <v/>
      </c>
      <c r="E13" s="181" t="str">
        <f>IF('1) Dateneingabe'!D19&lt;&gt;"",VLOOKUP('1) Dateneingabe'!D19,Datenquelle!$A$1:$G$9,7,FALSE),"")</f>
        <v/>
      </c>
      <c r="F13" s="181" t="str">
        <f>IF('1) Dateneingabe'!L19&lt;&gt;"",'1) Dateneingabe'!L19,"")</f>
        <v/>
      </c>
      <c r="G13" s="181" t="str">
        <f>IF('1) Dateneingabe'!E19&lt;&gt;"",VLOOKUP('1) Dateneingabe'!E19,Datenquelle!$A$13:$X$33,E13,FALSE),"")</f>
        <v/>
      </c>
      <c r="H13" s="182" t="str">
        <f>IF(D13&lt;&gt;"",(C13*VLOOKUP(D13,Datenquelle!$A$102:$G$109,(G13+1),FALSE)),"")</f>
        <v/>
      </c>
      <c r="I13" s="183" t="str">
        <f>IF(B13&lt;&gt;"",VLOOKUP('1) Dateneingabe'!G19,Datenquelle!$A$39:$D$40,4,FALSE),"")</f>
        <v/>
      </c>
      <c r="J13" s="183" t="str">
        <f>IF(D13&lt;&gt;"",(VLOOKUP(D13,Datenquelle!$A$92:$D$99,2,FALSE)*C13),"")</f>
        <v/>
      </c>
      <c r="K13" s="183" t="str">
        <f>IF('1) Dateneingabe'!F19&lt;&gt;"",(VLOOKUP('1) Dateneingabe'!F19,Datenquelle!$A$112:$B$119,2,FALSE)*C13),"")</f>
        <v/>
      </c>
      <c r="L13" s="184" t="str">
        <f t="shared" si="0"/>
        <v/>
      </c>
      <c r="M13" s="183" t="str">
        <f>IF(H13&lt;&gt;"",(VLOOKUP(D13,Datenquelle!$A$92:$D$99,3,FALSE)*H13),"")</f>
        <v/>
      </c>
      <c r="N13" s="184" t="str">
        <f t="shared" si="1"/>
        <v/>
      </c>
      <c r="O13" s="183" t="str">
        <f>IF(H13&lt;&gt;"",((H13*3/13)/'1) Dateneingabe'!C19),"")</f>
        <v/>
      </c>
      <c r="P13" s="184" t="str">
        <f>IF(N13&lt;&gt;"",(((N13/12)*3/13)/'1) Dateneingabe'!C19),"")</f>
        <v/>
      </c>
      <c r="Q13" s="173" t="str">
        <f t="shared" si="2"/>
        <v/>
      </c>
    </row>
    <row r="14" spans="1:17" x14ac:dyDescent="0.35">
      <c r="A14" s="141">
        <v>10</v>
      </c>
      <c r="B14" s="178" t="str">
        <f>IF('1) Dateneingabe'!B20&lt;&gt;"",'1) Dateneingabe'!B20,"")</f>
        <v/>
      </c>
      <c r="C14" s="179" t="str">
        <f>IF('1) Dateneingabe'!C20&lt;&gt;"",('1) Dateneingabe'!C20/Datenquelle!$C$36),"")</f>
        <v/>
      </c>
      <c r="D14" s="180" t="str">
        <f>IF('1) Dateneingabe'!D20&lt;&gt;"",VLOOKUP('1) Dateneingabe'!D20,Datenquelle!$A$1:$CD18,4,FALSE),"")</f>
        <v/>
      </c>
      <c r="E14" s="181" t="str">
        <f>IF('1) Dateneingabe'!D20&lt;&gt;"",VLOOKUP('1) Dateneingabe'!D20,Datenquelle!$A$1:$G$9,7,FALSE),"")</f>
        <v/>
      </c>
      <c r="F14" s="181" t="str">
        <f>IF('1) Dateneingabe'!L20&lt;&gt;"",'1) Dateneingabe'!L20,"")</f>
        <v/>
      </c>
      <c r="G14" s="181" t="str">
        <f>IF('1) Dateneingabe'!E20&lt;&gt;"",VLOOKUP('1) Dateneingabe'!E20,Datenquelle!$A$13:$X$33,E14,FALSE),"")</f>
        <v/>
      </c>
      <c r="H14" s="182" t="str">
        <f>IF(D14&lt;&gt;"",(C14*VLOOKUP(D14,Datenquelle!$A$102:$G$109,(G14+1),FALSE)),"")</f>
        <v/>
      </c>
      <c r="I14" s="183" t="str">
        <f>IF(B14&lt;&gt;"",VLOOKUP('1) Dateneingabe'!G20,Datenquelle!$A$39:$D$40,4,FALSE),"")</f>
        <v/>
      </c>
      <c r="J14" s="183" t="str">
        <f>IF(D14&lt;&gt;"",(VLOOKUP(D14,Datenquelle!$A$92:$D$99,2,FALSE)*C14),"")</f>
        <v/>
      </c>
      <c r="K14" s="183" t="str">
        <f>IF('1) Dateneingabe'!F20&lt;&gt;"",(VLOOKUP('1) Dateneingabe'!F20,Datenquelle!$A$112:$B$119,2,FALSE)*C14),"")</f>
        <v/>
      </c>
      <c r="L14" s="184" t="str">
        <f t="shared" si="0"/>
        <v/>
      </c>
      <c r="M14" s="183" t="str">
        <f>IF(H14&lt;&gt;"",(VLOOKUP(D14,Datenquelle!$A$92:$D$99,3,FALSE)*H14),"")</f>
        <v/>
      </c>
      <c r="N14" s="184" t="str">
        <f t="shared" si="1"/>
        <v/>
      </c>
      <c r="O14" s="183" t="str">
        <f>IF(H14&lt;&gt;"",((H14*3/13)/'1) Dateneingabe'!C20),"")</f>
        <v/>
      </c>
      <c r="P14" s="184" t="str">
        <f>IF(N14&lt;&gt;"",(((N14/12)*3/13)/'1) Dateneingabe'!C20),"")</f>
        <v/>
      </c>
      <c r="Q14" s="173" t="str">
        <f t="shared" si="2"/>
        <v/>
      </c>
    </row>
    <row r="15" spans="1:17" x14ac:dyDescent="0.35">
      <c r="A15" s="141">
        <v>11</v>
      </c>
      <c r="B15" s="178" t="str">
        <f>IF('1) Dateneingabe'!B21&lt;&gt;"",'1) Dateneingabe'!B21,"")</f>
        <v/>
      </c>
      <c r="C15" s="179" t="str">
        <f>IF('1) Dateneingabe'!C21&lt;&gt;"",('1) Dateneingabe'!C21/Datenquelle!$C$36),"")</f>
        <v/>
      </c>
      <c r="D15" s="180" t="str">
        <f>IF('1) Dateneingabe'!D21&lt;&gt;"",VLOOKUP('1) Dateneingabe'!D21,Datenquelle!$A$1:$CD19,4,FALSE),"")</f>
        <v/>
      </c>
      <c r="E15" s="181" t="str">
        <f>IF('1) Dateneingabe'!D21&lt;&gt;"",VLOOKUP('1) Dateneingabe'!D21,Datenquelle!$A$1:$G$9,7,FALSE),"")</f>
        <v/>
      </c>
      <c r="F15" s="181" t="str">
        <f>IF('1) Dateneingabe'!L21&lt;&gt;"",'1) Dateneingabe'!L21,"")</f>
        <v/>
      </c>
      <c r="G15" s="181" t="str">
        <f>IF('1) Dateneingabe'!E21&lt;&gt;"",VLOOKUP('1) Dateneingabe'!E21,Datenquelle!$A$13:$X$33,E15,FALSE),"")</f>
        <v/>
      </c>
      <c r="H15" s="182" t="str">
        <f>IF(D15&lt;&gt;"",(C15*VLOOKUP(D15,Datenquelle!$A$102:$G$109,(G15+1),FALSE)),"")</f>
        <v/>
      </c>
      <c r="I15" s="183" t="str">
        <f>IF(B15&lt;&gt;"",VLOOKUP('1) Dateneingabe'!G21,Datenquelle!$A$39:$D$40,4,FALSE),"")</f>
        <v/>
      </c>
      <c r="J15" s="183" t="str">
        <f>IF(D15&lt;&gt;"",(VLOOKUP(D15,Datenquelle!$A$92:$D$99,2,FALSE)*C15),"")</f>
        <v/>
      </c>
      <c r="K15" s="183" t="str">
        <f>IF('1) Dateneingabe'!F21&lt;&gt;"",(VLOOKUP('1) Dateneingabe'!F21,Datenquelle!$A$112:$B$119,2,FALSE)*C15),"")</f>
        <v/>
      </c>
      <c r="L15" s="184" t="str">
        <f t="shared" si="0"/>
        <v/>
      </c>
      <c r="M15" s="183" t="str">
        <f>IF(H15&lt;&gt;"",(VLOOKUP(D15,Datenquelle!$A$92:$D$99,3,FALSE)*H15),"")</f>
        <v/>
      </c>
      <c r="N15" s="184" t="str">
        <f t="shared" si="1"/>
        <v/>
      </c>
      <c r="O15" s="183" t="str">
        <f>IF(H15&lt;&gt;"",((H15*3/13)/'1) Dateneingabe'!C21),"")</f>
        <v/>
      </c>
      <c r="P15" s="184" t="str">
        <f>IF(N15&lt;&gt;"",(((N15/12)*3/13)/'1) Dateneingabe'!C21),"")</f>
        <v/>
      </c>
      <c r="Q15" s="173" t="str">
        <f t="shared" si="2"/>
        <v/>
      </c>
    </row>
    <row r="16" spans="1:17" x14ac:dyDescent="0.35">
      <c r="A16" s="141">
        <v>12</v>
      </c>
      <c r="B16" s="178" t="str">
        <f>IF('1) Dateneingabe'!B22&lt;&gt;"",'1) Dateneingabe'!B22,"")</f>
        <v/>
      </c>
      <c r="C16" s="179" t="str">
        <f>IF('1) Dateneingabe'!C22&lt;&gt;"",('1) Dateneingabe'!C22/Datenquelle!$C$36),"")</f>
        <v/>
      </c>
      <c r="D16" s="180" t="str">
        <f>IF('1) Dateneingabe'!D22&lt;&gt;"",VLOOKUP('1) Dateneingabe'!D22,Datenquelle!$A$1:$CD20,4,FALSE),"")</f>
        <v/>
      </c>
      <c r="E16" s="181" t="str">
        <f>IF('1) Dateneingabe'!D22&lt;&gt;"",VLOOKUP('1) Dateneingabe'!D22,Datenquelle!$A$1:$G$9,7,FALSE),"")</f>
        <v/>
      </c>
      <c r="F16" s="181" t="str">
        <f>IF('1) Dateneingabe'!L22&lt;&gt;"",'1) Dateneingabe'!L22,"")</f>
        <v/>
      </c>
      <c r="G16" s="181" t="str">
        <f>IF('1) Dateneingabe'!E22&lt;&gt;"",VLOOKUP('1) Dateneingabe'!E22,Datenquelle!$A$13:$X$33,E16,FALSE),"")</f>
        <v/>
      </c>
      <c r="H16" s="182" t="str">
        <f>IF(D16&lt;&gt;"",(C16*VLOOKUP(D16,Datenquelle!$A$102:$G$109,(G16+1),FALSE)),"")</f>
        <v/>
      </c>
      <c r="I16" s="183" t="str">
        <f>IF(B16&lt;&gt;"",VLOOKUP('1) Dateneingabe'!G22,Datenquelle!$A$39:$D$40,4,FALSE),"")</f>
        <v/>
      </c>
      <c r="J16" s="183" t="str">
        <f>IF(D16&lt;&gt;"",(VLOOKUP(D16,Datenquelle!$A$92:$D$99,2,FALSE)*C16),"")</f>
        <v/>
      </c>
      <c r="K16" s="183" t="str">
        <f>IF('1) Dateneingabe'!F22&lt;&gt;"",(VLOOKUP('1) Dateneingabe'!F22,Datenquelle!$A$112:$B$119,2,FALSE)*C16),"")</f>
        <v/>
      </c>
      <c r="L16" s="184" t="str">
        <f t="shared" si="0"/>
        <v/>
      </c>
      <c r="M16" s="183" t="str">
        <f>IF(H16&lt;&gt;"",(VLOOKUP(D16,Datenquelle!$A$92:$D$99,3,FALSE)*H16),"")</f>
        <v/>
      </c>
      <c r="N16" s="184" t="str">
        <f t="shared" si="1"/>
        <v/>
      </c>
      <c r="O16" s="183" t="str">
        <f>IF(H16&lt;&gt;"",((H16*3/13)/'1) Dateneingabe'!C22),"")</f>
        <v/>
      </c>
      <c r="P16" s="184" t="str">
        <f>IF(N16&lt;&gt;"",(((N16/12)*3/13)/'1) Dateneingabe'!C22),"")</f>
        <v/>
      </c>
      <c r="Q16" s="173" t="str">
        <f t="shared" si="2"/>
        <v/>
      </c>
    </row>
    <row r="17" spans="1:17" x14ac:dyDescent="0.35">
      <c r="A17" s="141">
        <v>13</v>
      </c>
      <c r="B17" s="178" t="str">
        <f>IF('1) Dateneingabe'!B23&lt;&gt;"",'1) Dateneingabe'!B23,"")</f>
        <v/>
      </c>
      <c r="C17" s="179" t="str">
        <f>IF('1) Dateneingabe'!C23&lt;&gt;"",('1) Dateneingabe'!C23/Datenquelle!$C$36),"")</f>
        <v/>
      </c>
      <c r="D17" s="180" t="str">
        <f>IF('1) Dateneingabe'!D23&lt;&gt;"",VLOOKUP('1) Dateneingabe'!D23,Datenquelle!$A$1:$CD21,4,FALSE),"")</f>
        <v/>
      </c>
      <c r="E17" s="181" t="str">
        <f>IF('1) Dateneingabe'!D23&lt;&gt;"",VLOOKUP('1) Dateneingabe'!D23,Datenquelle!$A$1:$G$9,7,FALSE),"")</f>
        <v/>
      </c>
      <c r="F17" s="181" t="str">
        <f>IF('1) Dateneingabe'!L23&lt;&gt;"",'1) Dateneingabe'!L23,"")</f>
        <v/>
      </c>
      <c r="G17" s="181" t="str">
        <f>IF('1) Dateneingabe'!E23&lt;&gt;"",VLOOKUP('1) Dateneingabe'!E23,Datenquelle!$A$13:$X$33,E17,FALSE),"")</f>
        <v/>
      </c>
      <c r="H17" s="182" t="str">
        <f>IF(D17&lt;&gt;"",(C17*VLOOKUP(D17,Datenquelle!$A$102:$G$109,(G17+1),FALSE)),"")</f>
        <v/>
      </c>
      <c r="I17" s="183" t="str">
        <f>IF(B17&lt;&gt;"",VLOOKUP('1) Dateneingabe'!G23,Datenquelle!$A$39:$D$40,4,FALSE),"")</f>
        <v/>
      </c>
      <c r="J17" s="183" t="str">
        <f>IF(D17&lt;&gt;"",(VLOOKUP(D17,Datenquelle!$A$92:$D$99,2,FALSE)*C17),"")</f>
        <v/>
      </c>
      <c r="K17" s="183" t="str">
        <f>IF('1) Dateneingabe'!F23&lt;&gt;"",(VLOOKUP('1) Dateneingabe'!F23,Datenquelle!$A$112:$B$119,2,FALSE)*C17),"")</f>
        <v/>
      </c>
      <c r="L17" s="184" t="str">
        <f t="shared" si="0"/>
        <v/>
      </c>
      <c r="M17" s="183" t="str">
        <f>IF(H17&lt;&gt;"",(VLOOKUP(D17,Datenquelle!$A$92:$D$99,3,FALSE)*H17),"")</f>
        <v/>
      </c>
      <c r="N17" s="184" t="str">
        <f t="shared" si="1"/>
        <v/>
      </c>
      <c r="O17" s="183" t="str">
        <f>IF(H17&lt;&gt;"",((H17*3/13)/'1) Dateneingabe'!C23),"")</f>
        <v/>
      </c>
      <c r="P17" s="184" t="str">
        <f>IF(N17&lt;&gt;"",(((N17/12)*3/13)/'1) Dateneingabe'!C23),"")</f>
        <v/>
      </c>
      <c r="Q17" s="173" t="str">
        <f t="shared" si="2"/>
        <v/>
      </c>
    </row>
    <row r="18" spans="1:17" x14ac:dyDescent="0.35">
      <c r="A18" s="141">
        <v>14</v>
      </c>
      <c r="B18" s="178" t="str">
        <f>IF('1) Dateneingabe'!B24&lt;&gt;"",'1) Dateneingabe'!B24,"")</f>
        <v/>
      </c>
      <c r="C18" s="179" t="str">
        <f>IF('1) Dateneingabe'!C24&lt;&gt;"",('1) Dateneingabe'!C24/Datenquelle!$C$36),"")</f>
        <v/>
      </c>
      <c r="D18" s="180" t="str">
        <f>IF('1) Dateneingabe'!D24&lt;&gt;"",VLOOKUP('1) Dateneingabe'!D24,Datenquelle!$A$1:$CD22,4,FALSE),"")</f>
        <v/>
      </c>
      <c r="E18" s="181" t="str">
        <f>IF('1) Dateneingabe'!D24&lt;&gt;"",VLOOKUP('1) Dateneingabe'!D24,Datenquelle!$A$1:$G$9,7,FALSE),"")</f>
        <v/>
      </c>
      <c r="F18" s="181" t="str">
        <f>IF('1) Dateneingabe'!L24&lt;&gt;"",'1) Dateneingabe'!L24,"")</f>
        <v/>
      </c>
      <c r="G18" s="181" t="str">
        <f>IF('1) Dateneingabe'!E24&lt;&gt;"",VLOOKUP('1) Dateneingabe'!E24,Datenquelle!$A$13:$X$33,E18,FALSE),"")</f>
        <v/>
      </c>
      <c r="H18" s="182" t="str">
        <f>IF(D18&lt;&gt;"",(C18*VLOOKUP(D18,Datenquelle!$A$102:$G$109,(G18+1),FALSE)),"")</f>
        <v/>
      </c>
      <c r="I18" s="183" t="str">
        <f>IF(B18&lt;&gt;"",VLOOKUP('1) Dateneingabe'!G24,Datenquelle!$A$39:$D$40,4,FALSE),"")</f>
        <v/>
      </c>
      <c r="J18" s="183" t="str">
        <f>IF(D18&lt;&gt;"",(VLOOKUP(D18,Datenquelle!$A$92:$D$99,2,FALSE)*C18),"")</f>
        <v/>
      </c>
      <c r="K18" s="183" t="str">
        <f>IF('1) Dateneingabe'!F24&lt;&gt;"",(VLOOKUP('1) Dateneingabe'!F24,Datenquelle!$A$112:$B$119,2,FALSE)*C18),"")</f>
        <v/>
      </c>
      <c r="L18" s="184" t="str">
        <f t="shared" si="0"/>
        <v/>
      </c>
      <c r="M18" s="183" t="str">
        <f>IF(H18&lt;&gt;"",(VLOOKUP(D18,Datenquelle!$A$92:$D$99,3,FALSE)*H18),"")</f>
        <v/>
      </c>
      <c r="N18" s="184" t="str">
        <f t="shared" si="1"/>
        <v/>
      </c>
      <c r="O18" s="183" t="str">
        <f>IF(H18&lt;&gt;"",((H18*3/13)/'1) Dateneingabe'!C24),"")</f>
        <v/>
      </c>
      <c r="P18" s="184" t="str">
        <f>IF(N18&lt;&gt;"",(((N18/12)*3/13)/'1) Dateneingabe'!C24),"")</f>
        <v/>
      </c>
      <c r="Q18" s="173" t="str">
        <f t="shared" si="2"/>
        <v/>
      </c>
    </row>
    <row r="19" spans="1:17" x14ac:dyDescent="0.35">
      <c r="A19" s="141">
        <v>15</v>
      </c>
      <c r="B19" s="178" t="str">
        <f>IF('1) Dateneingabe'!B25&lt;&gt;"",'1) Dateneingabe'!B25,"")</f>
        <v/>
      </c>
      <c r="C19" s="179" t="str">
        <f>IF('1) Dateneingabe'!C25&lt;&gt;"",('1) Dateneingabe'!C25/Datenquelle!$C$36),"")</f>
        <v/>
      </c>
      <c r="D19" s="180" t="str">
        <f>IF('1) Dateneingabe'!D25&lt;&gt;"",VLOOKUP('1) Dateneingabe'!D25,Datenquelle!$A$1:$CD23,4,FALSE),"")</f>
        <v/>
      </c>
      <c r="E19" s="181" t="str">
        <f>IF('1) Dateneingabe'!D25&lt;&gt;"",VLOOKUP('1) Dateneingabe'!D25,Datenquelle!$A$1:$G$9,7,FALSE),"")</f>
        <v/>
      </c>
      <c r="F19" s="181" t="str">
        <f>IF('1) Dateneingabe'!L25&lt;&gt;"",'1) Dateneingabe'!L25,"")</f>
        <v/>
      </c>
      <c r="G19" s="181" t="str">
        <f>IF('1) Dateneingabe'!E25&lt;&gt;"",VLOOKUP('1) Dateneingabe'!E25,Datenquelle!$A$13:$X$33,E19,FALSE),"")</f>
        <v/>
      </c>
      <c r="H19" s="182" t="str">
        <f>IF(D19&lt;&gt;"",(C19*VLOOKUP(D19,Datenquelle!$A$102:$G$109,(G19+1),FALSE)),"")</f>
        <v/>
      </c>
      <c r="I19" s="183" t="str">
        <f>IF(B19&lt;&gt;"",VLOOKUP('1) Dateneingabe'!G25,Datenquelle!$A$39:$D$40,4,FALSE),"")</f>
        <v/>
      </c>
      <c r="J19" s="183" t="str">
        <f>IF(D19&lt;&gt;"",(VLOOKUP(D19,Datenquelle!$A$92:$D$99,2,FALSE)*C19),"")</f>
        <v/>
      </c>
      <c r="K19" s="183" t="str">
        <f>IF('1) Dateneingabe'!F25&lt;&gt;"",(VLOOKUP('1) Dateneingabe'!F25,Datenquelle!$A$112:$B$119,2,FALSE)*C19),"")</f>
        <v/>
      </c>
      <c r="L19" s="184" t="str">
        <f t="shared" si="0"/>
        <v/>
      </c>
      <c r="M19" s="183" t="str">
        <f>IF(H19&lt;&gt;"",(VLOOKUP(D19,Datenquelle!$A$92:$D$99,3,FALSE)*H19),"")</f>
        <v/>
      </c>
      <c r="N19" s="184" t="str">
        <f t="shared" si="1"/>
        <v/>
      </c>
      <c r="O19" s="183" t="str">
        <f>IF(H19&lt;&gt;"",((H19*3/13)/'1) Dateneingabe'!C25),"")</f>
        <v/>
      </c>
      <c r="P19" s="184" t="str">
        <f>IF(N19&lt;&gt;"",(((N19/12)*3/13)/'1) Dateneingabe'!C25),"")</f>
        <v/>
      </c>
      <c r="Q19" s="173" t="str">
        <f t="shared" si="2"/>
        <v/>
      </c>
    </row>
    <row r="20" spans="1:17" x14ac:dyDescent="0.35">
      <c r="A20" s="141">
        <v>16</v>
      </c>
      <c r="B20" s="178" t="str">
        <f>IF('1) Dateneingabe'!B26&lt;&gt;"",'1) Dateneingabe'!B26,"")</f>
        <v/>
      </c>
      <c r="C20" s="179" t="str">
        <f>IF('1) Dateneingabe'!C26&lt;&gt;"",('1) Dateneingabe'!C26/Datenquelle!$C$36),"")</f>
        <v/>
      </c>
      <c r="D20" s="180" t="str">
        <f>IF('1) Dateneingabe'!D26&lt;&gt;"",VLOOKUP('1) Dateneingabe'!D26,Datenquelle!$A$1:$CD24,4,FALSE),"")</f>
        <v/>
      </c>
      <c r="E20" s="181" t="str">
        <f>IF('1) Dateneingabe'!D26&lt;&gt;"",VLOOKUP('1) Dateneingabe'!D26,Datenquelle!$A$1:$G$9,7,FALSE),"")</f>
        <v/>
      </c>
      <c r="F20" s="181" t="str">
        <f>IF('1) Dateneingabe'!L26&lt;&gt;"",'1) Dateneingabe'!L26,"")</f>
        <v/>
      </c>
      <c r="G20" s="181" t="str">
        <f>IF('1) Dateneingabe'!E26&lt;&gt;"",VLOOKUP('1) Dateneingabe'!E26,Datenquelle!$A$13:$X$33,E20,FALSE),"")</f>
        <v/>
      </c>
      <c r="H20" s="182" t="str">
        <f>IF(D20&lt;&gt;"",(C20*VLOOKUP(D20,Datenquelle!$A$102:$G$109,(G20+1),FALSE)),"")</f>
        <v/>
      </c>
      <c r="I20" s="183" t="str">
        <f>IF(B20&lt;&gt;"",VLOOKUP('1) Dateneingabe'!G26,Datenquelle!$A$39:$D$40,4,FALSE),"")</f>
        <v/>
      </c>
      <c r="J20" s="183" t="str">
        <f>IF(D20&lt;&gt;"",(VLOOKUP(D20,Datenquelle!$A$92:$D$99,2,FALSE)*C20),"")</f>
        <v/>
      </c>
      <c r="K20" s="183" t="str">
        <f>IF('1) Dateneingabe'!F26&lt;&gt;"",(VLOOKUP('1) Dateneingabe'!F26,Datenquelle!$A$112:$B$119,2,FALSE)*C20),"")</f>
        <v/>
      </c>
      <c r="L20" s="184" t="str">
        <f t="shared" si="0"/>
        <v/>
      </c>
      <c r="M20" s="183" t="str">
        <f>IF(H20&lt;&gt;"",(VLOOKUP(D20,Datenquelle!$A$92:$D$99,3,FALSE)*H20),"")</f>
        <v/>
      </c>
      <c r="N20" s="184" t="str">
        <f t="shared" si="1"/>
        <v/>
      </c>
      <c r="O20" s="183" t="str">
        <f>IF(H20&lt;&gt;"",((H20*3/13)/'1) Dateneingabe'!C26),"")</f>
        <v/>
      </c>
      <c r="P20" s="184" t="str">
        <f>IF(N20&lt;&gt;"",(((N20/12)*3/13)/'1) Dateneingabe'!C26),"")</f>
        <v/>
      </c>
      <c r="Q20" s="173" t="str">
        <f t="shared" si="2"/>
        <v/>
      </c>
    </row>
    <row r="21" spans="1:17" x14ac:dyDescent="0.35">
      <c r="A21" s="141">
        <v>17</v>
      </c>
      <c r="B21" s="178" t="str">
        <f>IF('1) Dateneingabe'!B27&lt;&gt;"",'1) Dateneingabe'!B27,"")</f>
        <v/>
      </c>
      <c r="C21" s="179" t="str">
        <f>IF('1) Dateneingabe'!C27&lt;&gt;"",('1) Dateneingabe'!C27/Datenquelle!$C$36),"")</f>
        <v/>
      </c>
      <c r="D21" s="180" t="str">
        <f>IF('1) Dateneingabe'!D27&lt;&gt;"",VLOOKUP('1) Dateneingabe'!D27,Datenquelle!$A$1:$CD25,4,FALSE),"")</f>
        <v/>
      </c>
      <c r="E21" s="181" t="str">
        <f>IF('1) Dateneingabe'!D27&lt;&gt;"",VLOOKUP('1) Dateneingabe'!D27,Datenquelle!$A$1:$G$9,7,FALSE),"")</f>
        <v/>
      </c>
      <c r="F21" s="181" t="str">
        <f>IF('1) Dateneingabe'!L27&lt;&gt;"",'1) Dateneingabe'!L27,"")</f>
        <v/>
      </c>
      <c r="G21" s="181" t="str">
        <f>IF('1) Dateneingabe'!E27&lt;&gt;"",VLOOKUP('1) Dateneingabe'!E27,Datenquelle!$A$13:$X$33,E21,FALSE),"")</f>
        <v/>
      </c>
      <c r="H21" s="182" t="str">
        <f>IF(D21&lt;&gt;"",(C21*VLOOKUP(D21,Datenquelle!$A$102:$G$109,(G21+1),FALSE)),"")</f>
        <v/>
      </c>
      <c r="I21" s="183" t="str">
        <f>IF(B21&lt;&gt;"",VLOOKUP('1) Dateneingabe'!G27,Datenquelle!$A$39:$D$40,4,FALSE),"")</f>
        <v/>
      </c>
      <c r="J21" s="183" t="str">
        <f>IF(D21&lt;&gt;"",(VLOOKUP(D21,Datenquelle!$A$92:$D$99,2,FALSE)*C21),"")</f>
        <v/>
      </c>
      <c r="K21" s="183" t="str">
        <f>IF('1) Dateneingabe'!F27&lt;&gt;"",(VLOOKUP('1) Dateneingabe'!F27,Datenquelle!$A$112:$B$119,2,FALSE)*C21),"")</f>
        <v/>
      </c>
      <c r="L21" s="184" t="str">
        <f t="shared" si="0"/>
        <v/>
      </c>
      <c r="M21" s="183" t="str">
        <f>IF(H21&lt;&gt;"",(VLOOKUP(D21,Datenquelle!$A$92:$D$99,3,FALSE)*H21),"")</f>
        <v/>
      </c>
      <c r="N21" s="184" t="str">
        <f t="shared" si="1"/>
        <v/>
      </c>
      <c r="O21" s="183" t="str">
        <f>IF(H21&lt;&gt;"",((H21*3/13)/'1) Dateneingabe'!C27),"")</f>
        <v/>
      </c>
      <c r="P21" s="184" t="str">
        <f>IF(N21&lt;&gt;"",(((N21/12)*3/13)/'1) Dateneingabe'!C27),"")</f>
        <v/>
      </c>
      <c r="Q21" s="173" t="str">
        <f t="shared" si="2"/>
        <v/>
      </c>
    </row>
    <row r="22" spans="1:17" x14ac:dyDescent="0.35">
      <c r="A22" s="141">
        <v>18</v>
      </c>
      <c r="B22" s="178" t="str">
        <f>IF('1) Dateneingabe'!B28&lt;&gt;"",'1) Dateneingabe'!B28,"")</f>
        <v/>
      </c>
      <c r="C22" s="179" t="str">
        <f>IF('1) Dateneingabe'!C28&lt;&gt;"",('1) Dateneingabe'!C28/Datenquelle!$C$36),"")</f>
        <v/>
      </c>
      <c r="D22" s="180" t="str">
        <f>IF('1) Dateneingabe'!D28&lt;&gt;"",VLOOKUP('1) Dateneingabe'!D28,Datenquelle!$A$1:$CD26,4,FALSE),"")</f>
        <v/>
      </c>
      <c r="E22" s="181" t="str">
        <f>IF('1) Dateneingabe'!D28&lt;&gt;"",VLOOKUP('1) Dateneingabe'!D28,Datenquelle!$A$1:$G$9,7,FALSE),"")</f>
        <v/>
      </c>
      <c r="F22" s="181" t="str">
        <f>IF('1) Dateneingabe'!L28&lt;&gt;"",'1) Dateneingabe'!L28,"")</f>
        <v/>
      </c>
      <c r="G22" s="181" t="str">
        <f>IF('1) Dateneingabe'!E28&lt;&gt;"",VLOOKUP('1) Dateneingabe'!E28,Datenquelle!$A$13:$X$33,E22,FALSE),"")</f>
        <v/>
      </c>
      <c r="H22" s="182" t="str">
        <f>IF(D22&lt;&gt;"",(C22*VLOOKUP(D22,Datenquelle!$A$102:$G$109,(G22+1),FALSE)),"")</f>
        <v/>
      </c>
      <c r="I22" s="183" t="str">
        <f>IF(B22&lt;&gt;"",VLOOKUP('1) Dateneingabe'!G28,Datenquelle!$A$39:$D$40,4,FALSE),"")</f>
        <v/>
      </c>
      <c r="J22" s="183" t="str">
        <f>IF(D22&lt;&gt;"",(VLOOKUP(D22,Datenquelle!$A$92:$D$99,2,FALSE)*C22),"")</f>
        <v/>
      </c>
      <c r="K22" s="183" t="str">
        <f>IF('1) Dateneingabe'!F28&lt;&gt;"",(VLOOKUP('1) Dateneingabe'!F28,Datenquelle!$A$112:$B$119,2,FALSE)*C22),"")</f>
        <v/>
      </c>
      <c r="L22" s="184" t="str">
        <f t="shared" si="0"/>
        <v/>
      </c>
      <c r="M22" s="183" t="str">
        <f>IF(H22&lt;&gt;"",(VLOOKUP(D22,Datenquelle!$A$92:$D$99,3,FALSE)*H22),"")</f>
        <v/>
      </c>
      <c r="N22" s="184" t="str">
        <f t="shared" si="1"/>
        <v/>
      </c>
      <c r="O22" s="183" t="str">
        <f>IF(H22&lt;&gt;"",((H22*3/13)/'1) Dateneingabe'!C28),"")</f>
        <v/>
      </c>
      <c r="P22" s="184" t="str">
        <f>IF(N22&lt;&gt;"",(((N22/12)*3/13)/'1) Dateneingabe'!C28),"")</f>
        <v/>
      </c>
      <c r="Q22" s="173" t="str">
        <f t="shared" si="2"/>
        <v/>
      </c>
    </row>
    <row r="23" spans="1:17" x14ac:dyDescent="0.35">
      <c r="A23" s="141">
        <v>19</v>
      </c>
      <c r="B23" s="178" t="str">
        <f>IF('1) Dateneingabe'!B29&lt;&gt;"",'1) Dateneingabe'!B29,"")</f>
        <v/>
      </c>
      <c r="C23" s="179" t="str">
        <f>IF('1) Dateneingabe'!C29&lt;&gt;"",('1) Dateneingabe'!C29/Datenquelle!$C$36),"")</f>
        <v/>
      </c>
      <c r="D23" s="180" t="str">
        <f>IF('1) Dateneingabe'!D29&lt;&gt;"",VLOOKUP('1) Dateneingabe'!D29,Datenquelle!$A$1:$CD27,4,FALSE),"")</f>
        <v/>
      </c>
      <c r="E23" s="181" t="str">
        <f>IF('1) Dateneingabe'!D29&lt;&gt;"",VLOOKUP('1) Dateneingabe'!D29,Datenquelle!$A$1:$G$9,7,FALSE),"")</f>
        <v/>
      </c>
      <c r="F23" s="181" t="str">
        <f>IF('1) Dateneingabe'!L29&lt;&gt;"",'1) Dateneingabe'!L29,"")</f>
        <v/>
      </c>
      <c r="G23" s="181" t="str">
        <f>IF('1) Dateneingabe'!E29&lt;&gt;"",VLOOKUP('1) Dateneingabe'!E29,Datenquelle!$A$13:$X$33,E23,FALSE),"")</f>
        <v/>
      </c>
      <c r="H23" s="182" t="str">
        <f>IF(D23&lt;&gt;"",(C23*VLOOKUP(D23,Datenquelle!$A$102:$G$109,(G23+1),FALSE)),"")</f>
        <v/>
      </c>
      <c r="I23" s="183" t="str">
        <f>IF(B23&lt;&gt;"",VLOOKUP('1) Dateneingabe'!G29,Datenquelle!$A$39:$D$40,4,FALSE),"")</f>
        <v/>
      </c>
      <c r="J23" s="183" t="str">
        <f>IF(D23&lt;&gt;"",(VLOOKUP(D23,Datenquelle!$A$92:$D$99,2,FALSE)*C23),"")</f>
        <v/>
      </c>
      <c r="K23" s="183" t="str">
        <f>IF('1) Dateneingabe'!F29&lt;&gt;"",(VLOOKUP('1) Dateneingabe'!F29,Datenquelle!$A$112:$B$119,2,FALSE)*C23),"")</f>
        <v/>
      </c>
      <c r="L23" s="184" t="str">
        <f t="shared" si="0"/>
        <v/>
      </c>
      <c r="M23" s="183" t="str">
        <f>IF(H23&lt;&gt;"",(VLOOKUP(D23,Datenquelle!$A$92:$D$99,3,FALSE)*H23),"")</f>
        <v/>
      </c>
      <c r="N23" s="184" t="str">
        <f t="shared" si="1"/>
        <v/>
      </c>
      <c r="O23" s="183" t="str">
        <f>IF(H23&lt;&gt;"",((H23*3/13)/'1) Dateneingabe'!C29),"")</f>
        <v/>
      </c>
      <c r="P23" s="184" t="str">
        <f>IF(N23&lt;&gt;"",(((N23/12)*3/13)/'1) Dateneingabe'!C29),"")</f>
        <v/>
      </c>
      <c r="Q23" s="173" t="str">
        <f t="shared" si="2"/>
        <v/>
      </c>
    </row>
    <row r="24" spans="1:17" x14ac:dyDescent="0.35">
      <c r="A24" s="141">
        <v>20</v>
      </c>
      <c r="B24" s="178" t="str">
        <f>IF('1) Dateneingabe'!B30&lt;&gt;"",'1) Dateneingabe'!B30,"")</f>
        <v/>
      </c>
      <c r="C24" s="179" t="str">
        <f>IF('1) Dateneingabe'!C30&lt;&gt;"",('1) Dateneingabe'!C30/Datenquelle!$C$36),"")</f>
        <v/>
      </c>
      <c r="D24" s="180" t="str">
        <f>IF('1) Dateneingabe'!D30&lt;&gt;"",VLOOKUP('1) Dateneingabe'!D30,Datenquelle!$A$1:$CD28,4,FALSE),"")</f>
        <v/>
      </c>
      <c r="E24" s="181" t="str">
        <f>IF('1) Dateneingabe'!D30&lt;&gt;"",VLOOKUP('1) Dateneingabe'!D30,Datenquelle!$A$1:$G$9,7,FALSE),"")</f>
        <v/>
      </c>
      <c r="F24" s="181" t="str">
        <f>IF('1) Dateneingabe'!L30&lt;&gt;"",'1) Dateneingabe'!L30,"")</f>
        <v/>
      </c>
      <c r="G24" s="181" t="str">
        <f>IF('1) Dateneingabe'!E30&lt;&gt;"",VLOOKUP('1) Dateneingabe'!E30,Datenquelle!$A$13:$X$33,E24,FALSE),"")</f>
        <v/>
      </c>
      <c r="H24" s="182" t="str">
        <f>IF(D24&lt;&gt;"",(C24*VLOOKUP(D24,Datenquelle!$A$102:$G$109,(G24+1),FALSE)),"")</f>
        <v/>
      </c>
      <c r="I24" s="183" t="str">
        <f>IF(B24&lt;&gt;"",VLOOKUP('1) Dateneingabe'!G30,Datenquelle!$A$39:$D$40,4,FALSE),"")</f>
        <v/>
      </c>
      <c r="J24" s="183" t="str">
        <f>IF(D24&lt;&gt;"",(VLOOKUP(D24,Datenquelle!$A$92:$D$99,2,FALSE)*C24),"")</f>
        <v/>
      </c>
      <c r="K24" s="183" t="str">
        <f>IF('1) Dateneingabe'!F30&lt;&gt;"",(VLOOKUP('1) Dateneingabe'!F30,Datenquelle!$A$112:$B$119,2,FALSE)*C24),"")</f>
        <v/>
      </c>
      <c r="L24" s="184" t="str">
        <f t="shared" si="0"/>
        <v/>
      </c>
      <c r="M24" s="183" t="str">
        <f>IF(H24&lt;&gt;"",(VLOOKUP(D24,Datenquelle!$A$92:$D$99,3,FALSE)*H24),"")</f>
        <v/>
      </c>
      <c r="N24" s="184" t="str">
        <f t="shared" si="1"/>
        <v/>
      </c>
      <c r="O24" s="183" t="str">
        <f>IF(H24&lt;&gt;"",((H24*3/13)/'1) Dateneingabe'!C30),"")</f>
        <v/>
      </c>
      <c r="P24" s="184" t="str">
        <f>IF(N24&lt;&gt;"",(((N24/12)*3/13)/'1) Dateneingabe'!C30),"")</f>
        <v/>
      </c>
      <c r="Q24" s="173" t="str">
        <f t="shared" si="2"/>
        <v/>
      </c>
    </row>
    <row r="25" spans="1:17" x14ac:dyDescent="0.35">
      <c r="A25" s="141">
        <v>21</v>
      </c>
      <c r="B25" s="178" t="str">
        <f>IF('1) Dateneingabe'!B31&lt;&gt;"",'1) Dateneingabe'!B31,"")</f>
        <v/>
      </c>
      <c r="C25" s="179" t="str">
        <f>IF('1) Dateneingabe'!C31&lt;&gt;"",('1) Dateneingabe'!C31/Datenquelle!$C$36),"")</f>
        <v/>
      </c>
      <c r="D25" s="180" t="str">
        <f>IF('1) Dateneingabe'!D31&lt;&gt;"",VLOOKUP('1) Dateneingabe'!D31,Datenquelle!$A$1:$CD29,4,FALSE),"")</f>
        <v/>
      </c>
      <c r="E25" s="181" t="str">
        <f>IF('1) Dateneingabe'!D31&lt;&gt;"",VLOOKUP('1) Dateneingabe'!D31,Datenquelle!$A$1:$G$9,7,FALSE),"")</f>
        <v/>
      </c>
      <c r="F25" s="181" t="str">
        <f>IF('1) Dateneingabe'!L31&lt;&gt;"",'1) Dateneingabe'!L31,"")</f>
        <v/>
      </c>
      <c r="G25" s="181" t="str">
        <f>IF('1) Dateneingabe'!E31&lt;&gt;"",VLOOKUP('1) Dateneingabe'!E31,Datenquelle!$A$13:$X$33,E25,FALSE),"")</f>
        <v/>
      </c>
      <c r="H25" s="182" t="str">
        <f>IF(D25&lt;&gt;"",(C25*VLOOKUP(D25,Datenquelle!$A$102:$G$109,(G25+1),FALSE)),"")</f>
        <v/>
      </c>
      <c r="I25" s="183" t="str">
        <f>IF(B25&lt;&gt;"",VLOOKUP('1) Dateneingabe'!G31,Datenquelle!$A$39:$D$40,4,FALSE),"")</f>
        <v/>
      </c>
      <c r="J25" s="183" t="str">
        <f>IF(D25&lt;&gt;"",(VLOOKUP(D25,Datenquelle!$A$92:$D$99,2,FALSE)*C25),"")</f>
        <v/>
      </c>
      <c r="K25" s="183" t="str">
        <f>IF('1) Dateneingabe'!F31&lt;&gt;"",(VLOOKUP('1) Dateneingabe'!F31,Datenquelle!$A$112:$B$119,2,FALSE)*C25),"")</f>
        <v/>
      </c>
      <c r="L25" s="184" t="str">
        <f t="shared" si="0"/>
        <v/>
      </c>
      <c r="M25" s="183" t="str">
        <f>IF(H25&lt;&gt;"",(VLOOKUP(D25,Datenquelle!$A$92:$D$99,3,FALSE)*H25),"")</f>
        <v/>
      </c>
      <c r="N25" s="184" t="str">
        <f t="shared" si="1"/>
        <v/>
      </c>
      <c r="O25" s="183" t="str">
        <f>IF(H25&lt;&gt;"",((H25*3/13)/'1) Dateneingabe'!C31),"")</f>
        <v/>
      </c>
      <c r="P25" s="184" t="str">
        <f>IF(N25&lt;&gt;"",(((N25/12)*3/13)/'1) Dateneingabe'!C31),"")</f>
        <v/>
      </c>
      <c r="Q25" s="173" t="str">
        <f t="shared" si="2"/>
        <v/>
      </c>
    </row>
    <row r="26" spans="1:17" x14ac:dyDescent="0.35">
      <c r="A26" s="141">
        <v>22</v>
      </c>
      <c r="B26" s="178" t="str">
        <f>IF('1) Dateneingabe'!B32&lt;&gt;"",'1) Dateneingabe'!B32,"")</f>
        <v/>
      </c>
      <c r="C26" s="179" t="str">
        <f>IF('1) Dateneingabe'!C32&lt;&gt;"",('1) Dateneingabe'!C32/Datenquelle!$C$36),"")</f>
        <v/>
      </c>
      <c r="D26" s="180" t="str">
        <f>IF('1) Dateneingabe'!D32&lt;&gt;"",VLOOKUP('1) Dateneingabe'!D32,Datenquelle!$A$1:$CD30,4,FALSE),"")</f>
        <v/>
      </c>
      <c r="E26" s="181" t="str">
        <f>IF('1) Dateneingabe'!D32&lt;&gt;"",VLOOKUP('1) Dateneingabe'!D32,Datenquelle!$A$1:$G$9,7,FALSE),"")</f>
        <v/>
      </c>
      <c r="F26" s="181" t="str">
        <f>IF('1) Dateneingabe'!L32&lt;&gt;"",'1) Dateneingabe'!L32,"")</f>
        <v/>
      </c>
      <c r="G26" s="181" t="str">
        <f>IF('1) Dateneingabe'!E32&lt;&gt;"",VLOOKUP('1) Dateneingabe'!E32,Datenquelle!$A$13:$X$33,E26,FALSE),"")</f>
        <v/>
      </c>
      <c r="H26" s="182" t="str">
        <f>IF(D26&lt;&gt;"",(C26*VLOOKUP(D26,Datenquelle!$A$102:$G$109,(G26+1),FALSE)),"")</f>
        <v/>
      </c>
      <c r="I26" s="183" t="str">
        <f>IF(B26&lt;&gt;"",VLOOKUP('1) Dateneingabe'!G32,Datenquelle!$A$39:$D$40,4,FALSE),"")</f>
        <v/>
      </c>
      <c r="J26" s="183" t="str">
        <f>IF(D26&lt;&gt;"",(VLOOKUP(D26,Datenquelle!$A$92:$D$99,2,FALSE)*C26),"")</f>
        <v/>
      </c>
      <c r="K26" s="183" t="str">
        <f>IF('1) Dateneingabe'!F32&lt;&gt;"",(VLOOKUP('1) Dateneingabe'!F32,Datenquelle!$A$112:$B$119,2,FALSE)*C26),"")</f>
        <v/>
      </c>
      <c r="L26" s="184" t="str">
        <f t="shared" si="0"/>
        <v/>
      </c>
      <c r="M26" s="183" t="str">
        <f>IF(H26&lt;&gt;"",(VLOOKUP(D26,Datenquelle!$A$92:$D$99,3,FALSE)*H26),"")</f>
        <v/>
      </c>
      <c r="N26" s="184" t="str">
        <f t="shared" si="1"/>
        <v/>
      </c>
      <c r="O26" s="183" t="str">
        <f>IF(H26&lt;&gt;"",((H26*3/13)/'1) Dateneingabe'!C32),"")</f>
        <v/>
      </c>
      <c r="P26" s="184" t="str">
        <f>IF(N26&lt;&gt;"",(((N26/12)*3/13)/'1) Dateneingabe'!C32),"")</f>
        <v/>
      </c>
      <c r="Q26" s="173" t="str">
        <f t="shared" si="2"/>
        <v/>
      </c>
    </row>
    <row r="27" spans="1:17" x14ac:dyDescent="0.35">
      <c r="A27" s="141">
        <v>23</v>
      </c>
      <c r="B27" s="178" t="str">
        <f>IF('1) Dateneingabe'!B33&lt;&gt;"",'1) Dateneingabe'!B33,"")</f>
        <v/>
      </c>
      <c r="C27" s="179" t="str">
        <f>IF('1) Dateneingabe'!C33&lt;&gt;"",('1) Dateneingabe'!C33/Datenquelle!$C$36),"")</f>
        <v/>
      </c>
      <c r="D27" s="180" t="str">
        <f>IF('1) Dateneingabe'!D33&lt;&gt;"",VLOOKUP('1) Dateneingabe'!D33,Datenquelle!$A$1:$CD31,4,FALSE),"")</f>
        <v/>
      </c>
      <c r="E27" s="181" t="str">
        <f>IF('1) Dateneingabe'!D33&lt;&gt;"",VLOOKUP('1) Dateneingabe'!D33,Datenquelle!$A$1:$G$9,7,FALSE),"")</f>
        <v/>
      </c>
      <c r="F27" s="181" t="str">
        <f>IF('1) Dateneingabe'!L33&lt;&gt;"",'1) Dateneingabe'!L33,"")</f>
        <v/>
      </c>
      <c r="G27" s="181" t="str">
        <f>IF('1) Dateneingabe'!E33&lt;&gt;"",VLOOKUP('1) Dateneingabe'!E33,Datenquelle!$A$13:$X$33,E27,FALSE),"")</f>
        <v/>
      </c>
      <c r="H27" s="182" t="str">
        <f>IF(D27&lt;&gt;"",(C27*VLOOKUP(D27,Datenquelle!$A$102:$G$109,(G27+1),FALSE)),"")</f>
        <v/>
      </c>
      <c r="I27" s="183" t="str">
        <f>IF(B27&lt;&gt;"",VLOOKUP('1) Dateneingabe'!G33,Datenquelle!$A$39:$D$40,4,FALSE),"")</f>
        <v/>
      </c>
      <c r="J27" s="183" t="str">
        <f>IF(D27&lt;&gt;"",(VLOOKUP(D27,Datenquelle!$A$92:$D$99,2,FALSE)*C27),"")</f>
        <v/>
      </c>
      <c r="K27" s="183" t="str">
        <f>IF('1) Dateneingabe'!F33&lt;&gt;"",(VLOOKUP('1) Dateneingabe'!F33,Datenquelle!$A$112:$B$119,2,FALSE)*C27),"")</f>
        <v/>
      </c>
      <c r="L27" s="184" t="str">
        <f t="shared" si="0"/>
        <v/>
      </c>
      <c r="M27" s="183" t="str">
        <f>IF(H27&lt;&gt;"",(VLOOKUP(D27,Datenquelle!$A$92:$D$99,3,FALSE)*H27),"")</f>
        <v/>
      </c>
      <c r="N27" s="184" t="str">
        <f t="shared" si="1"/>
        <v/>
      </c>
      <c r="O27" s="183" t="str">
        <f>IF(H27&lt;&gt;"",((H27*3/13)/'1) Dateneingabe'!C33),"")</f>
        <v/>
      </c>
      <c r="P27" s="184" t="str">
        <f>IF(N27&lt;&gt;"",(((N27/12)*3/13)/'1) Dateneingabe'!C33),"")</f>
        <v/>
      </c>
      <c r="Q27" s="173" t="str">
        <f t="shared" si="2"/>
        <v/>
      </c>
    </row>
    <row r="28" spans="1:17" x14ac:dyDescent="0.35">
      <c r="A28" s="141">
        <v>24</v>
      </c>
      <c r="B28" s="178" t="str">
        <f>IF('1) Dateneingabe'!B34&lt;&gt;"",'1) Dateneingabe'!B34,"")</f>
        <v/>
      </c>
      <c r="C28" s="179" t="str">
        <f>IF('1) Dateneingabe'!C34&lt;&gt;"",('1) Dateneingabe'!C34/Datenquelle!$C$36),"")</f>
        <v/>
      </c>
      <c r="D28" s="180" t="str">
        <f>IF('1) Dateneingabe'!D34&lt;&gt;"",VLOOKUP('1) Dateneingabe'!D34,Datenquelle!$A$1:$CD32,4,FALSE),"")</f>
        <v/>
      </c>
      <c r="E28" s="181" t="str">
        <f>IF('1) Dateneingabe'!D34&lt;&gt;"",VLOOKUP('1) Dateneingabe'!D34,Datenquelle!$A$1:$G$9,7,FALSE),"")</f>
        <v/>
      </c>
      <c r="F28" s="181" t="str">
        <f>IF('1) Dateneingabe'!L34&lt;&gt;"",'1) Dateneingabe'!L34,"")</f>
        <v/>
      </c>
      <c r="G28" s="181" t="str">
        <f>IF('1) Dateneingabe'!E34&lt;&gt;"",VLOOKUP('1) Dateneingabe'!E34,Datenquelle!$A$13:$X$33,E28,FALSE),"")</f>
        <v/>
      </c>
      <c r="H28" s="182" t="str">
        <f>IF(D28&lt;&gt;"",(C28*VLOOKUP(D28,Datenquelle!$A$102:$G$109,(G28+1),FALSE)),"")</f>
        <v/>
      </c>
      <c r="I28" s="183" t="str">
        <f>IF(B28&lt;&gt;"",VLOOKUP('1) Dateneingabe'!G34,Datenquelle!$A$39:$D$40,4,FALSE),"")</f>
        <v/>
      </c>
      <c r="J28" s="183" t="str">
        <f>IF(D28&lt;&gt;"",(VLOOKUP(D28,Datenquelle!$A$92:$D$99,2,FALSE)*C28),"")</f>
        <v/>
      </c>
      <c r="K28" s="183" t="str">
        <f>IF('1) Dateneingabe'!F34&lt;&gt;"",(VLOOKUP('1) Dateneingabe'!F34,Datenquelle!$A$112:$B$119,2,FALSE)*C28),"")</f>
        <v/>
      </c>
      <c r="L28" s="184" t="str">
        <f t="shared" si="0"/>
        <v/>
      </c>
      <c r="M28" s="183" t="str">
        <f>IF(H28&lt;&gt;"",(VLOOKUP(D28,Datenquelle!$A$92:$D$99,3,FALSE)*H28),"")</f>
        <v/>
      </c>
      <c r="N28" s="184" t="str">
        <f t="shared" si="1"/>
        <v/>
      </c>
      <c r="O28" s="183" t="str">
        <f>IF(H28&lt;&gt;"",((H28*3/13)/'1) Dateneingabe'!C34),"")</f>
        <v/>
      </c>
      <c r="P28" s="184" t="str">
        <f>IF(N28&lt;&gt;"",(((N28/12)*3/13)/'1) Dateneingabe'!C34),"")</f>
        <v/>
      </c>
      <c r="Q28" s="173" t="str">
        <f t="shared" si="2"/>
        <v/>
      </c>
    </row>
    <row r="29" spans="1:17" x14ac:dyDescent="0.35">
      <c r="A29" s="141">
        <v>25</v>
      </c>
      <c r="B29" s="178" t="str">
        <f>IF('1) Dateneingabe'!B35&lt;&gt;"",'1) Dateneingabe'!B35,"")</f>
        <v/>
      </c>
      <c r="C29" s="179" t="str">
        <f>IF('1) Dateneingabe'!C35&lt;&gt;"",('1) Dateneingabe'!C35/Datenquelle!$C$36),"")</f>
        <v/>
      </c>
      <c r="D29" s="180" t="str">
        <f>IF('1) Dateneingabe'!D35&lt;&gt;"",VLOOKUP('1) Dateneingabe'!D35,Datenquelle!$A$1:$CD33,4,FALSE),"")</f>
        <v/>
      </c>
      <c r="E29" s="181" t="str">
        <f>IF('1) Dateneingabe'!D35&lt;&gt;"",VLOOKUP('1) Dateneingabe'!D35,Datenquelle!$A$1:$G$9,7,FALSE),"")</f>
        <v/>
      </c>
      <c r="F29" s="181" t="str">
        <f>IF('1) Dateneingabe'!L35&lt;&gt;"",'1) Dateneingabe'!L35,"")</f>
        <v/>
      </c>
      <c r="G29" s="181" t="str">
        <f>IF('1) Dateneingabe'!E35&lt;&gt;"",VLOOKUP('1) Dateneingabe'!E35,Datenquelle!$A$13:$X$33,E29,FALSE),"")</f>
        <v/>
      </c>
      <c r="H29" s="182" t="str">
        <f>IF(D29&lt;&gt;"",(C29*VLOOKUP(D29,Datenquelle!$A$102:$G$109,(G29+1),FALSE)),"")</f>
        <v/>
      </c>
      <c r="I29" s="183" t="str">
        <f>IF(B29&lt;&gt;"",VLOOKUP('1) Dateneingabe'!G35,Datenquelle!$A$39:$D$40,4,FALSE),"")</f>
        <v/>
      </c>
      <c r="J29" s="183" t="str">
        <f>IF(D29&lt;&gt;"",(VLOOKUP(D29,Datenquelle!$A$92:$D$99,2,FALSE)*C29),"")</f>
        <v/>
      </c>
      <c r="K29" s="183" t="str">
        <f>IF('1) Dateneingabe'!F35&lt;&gt;"",(VLOOKUP('1) Dateneingabe'!F35,Datenquelle!$A$112:$B$119,2,FALSE)*C29),"")</f>
        <v/>
      </c>
      <c r="L29" s="184" t="str">
        <f t="shared" si="0"/>
        <v/>
      </c>
      <c r="M29" s="183" t="str">
        <f>IF(H29&lt;&gt;"",(VLOOKUP(D29,Datenquelle!$A$92:$D$99,3,FALSE)*H29),"")</f>
        <v/>
      </c>
      <c r="N29" s="184" t="str">
        <f t="shared" si="1"/>
        <v/>
      </c>
      <c r="O29" s="183" t="str">
        <f>IF(H29&lt;&gt;"",((H29*3/13)/'1) Dateneingabe'!C35),"")</f>
        <v/>
      </c>
      <c r="P29" s="184" t="str">
        <f>IF(N29&lt;&gt;"",(((N29/12)*3/13)/'1) Dateneingabe'!C35),"")</f>
        <v/>
      </c>
      <c r="Q29" s="173" t="str">
        <f t="shared" si="2"/>
        <v/>
      </c>
    </row>
    <row r="30" spans="1:17" x14ac:dyDescent="0.35">
      <c r="A30" s="141">
        <v>26</v>
      </c>
      <c r="B30" s="178" t="str">
        <f>IF('1) Dateneingabe'!B36&lt;&gt;"",'1) Dateneingabe'!B36,"")</f>
        <v/>
      </c>
      <c r="C30" s="179" t="str">
        <f>IF('1) Dateneingabe'!C36&lt;&gt;"",('1) Dateneingabe'!C36/Datenquelle!$C$36),"")</f>
        <v/>
      </c>
      <c r="D30" s="180" t="str">
        <f>IF('1) Dateneingabe'!D36&lt;&gt;"",VLOOKUP('1) Dateneingabe'!D36,Datenquelle!$A$1:$CD34,4,FALSE),"")</f>
        <v/>
      </c>
      <c r="E30" s="181" t="str">
        <f>IF('1) Dateneingabe'!D36&lt;&gt;"",VLOOKUP('1) Dateneingabe'!D36,Datenquelle!$A$1:$G$9,7,FALSE),"")</f>
        <v/>
      </c>
      <c r="F30" s="181" t="str">
        <f>IF('1) Dateneingabe'!L36&lt;&gt;"",'1) Dateneingabe'!L36,"")</f>
        <v/>
      </c>
      <c r="G30" s="181" t="str">
        <f>IF('1) Dateneingabe'!E36&lt;&gt;"",VLOOKUP('1) Dateneingabe'!E36,Datenquelle!$A$13:$X$33,E30,FALSE),"")</f>
        <v/>
      </c>
      <c r="H30" s="182" t="str">
        <f>IF(D30&lt;&gt;"",(C30*VLOOKUP(D30,Datenquelle!$A$102:$G$109,(G30+1),FALSE)),"")</f>
        <v/>
      </c>
      <c r="I30" s="183" t="str">
        <f>IF(B30&lt;&gt;"",VLOOKUP('1) Dateneingabe'!G36,Datenquelle!$A$39:$D$40,4,FALSE),"")</f>
        <v/>
      </c>
      <c r="J30" s="183" t="str">
        <f>IF(D30&lt;&gt;"",(VLOOKUP(D30,Datenquelle!$A$92:$D$99,2,FALSE)*C30),"")</f>
        <v/>
      </c>
      <c r="K30" s="183" t="str">
        <f>IF('1) Dateneingabe'!F36&lt;&gt;"",(VLOOKUP('1) Dateneingabe'!F36,Datenquelle!$A$112:$B$119,2,FALSE)*C30),"")</f>
        <v/>
      </c>
      <c r="L30" s="184" t="str">
        <f t="shared" si="0"/>
        <v/>
      </c>
      <c r="M30" s="183" t="str">
        <f>IF(H30&lt;&gt;"",(VLOOKUP(D30,Datenquelle!$A$92:$D$99,3,FALSE)*H30),"")</f>
        <v/>
      </c>
      <c r="N30" s="184" t="str">
        <f t="shared" si="1"/>
        <v/>
      </c>
      <c r="O30" s="183" t="str">
        <f>IF(H30&lt;&gt;"",((H30*3/13)/'1) Dateneingabe'!C36),"")</f>
        <v/>
      </c>
      <c r="P30" s="184" t="str">
        <f>IF(N30&lt;&gt;"",(((N30/12)*3/13)/'1) Dateneingabe'!C36),"")</f>
        <v/>
      </c>
      <c r="Q30" s="173" t="str">
        <f t="shared" si="2"/>
        <v/>
      </c>
    </row>
    <row r="31" spans="1:17" x14ac:dyDescent="0.35">
      <c r="A31" s="141">
        <v>27</v>
      </c>
      <c r="B31" s="178" t="str">
        <f>IF('1) Dateneingabe'!B37&lt;&gt;"",'1) Dateneingabe'!B37,"")</f>
        <v/>
      </c>
      <c r="C31" s="179" t="str">
        <f>IF('1) Dateneingabe'!C37&lt;&gt;"",('1) Dateneingabe'!C37/Datenquelle!$C$36),"")</f>
        <v/>
      </c>
      <c r="D31" s="180" t="str">
        <f>IF('1) Dateneingabe'!D37&lt;&gt;"",VLOOKUP('1) Dateneingabe'!D37,Datenquelle!$A$1:$CD35,4,FALSE),"")</f>
        <v/>
      </c>
      <c r="E31" s="181" t="str">
        <f>IF('1) Dateneingabe'!D37&lt;&gt;"",VLOOKUP('1) Dateneingabe'!D37,Datenquelle!$A$1:$G$9,7,FALSE),"")</f>
        <v/>
      </c>
      <c r="F31" s="181" t="str">
        <f>IF('1) Dateneingabe'!L37&lt;&gt;"",'1) Dateneingabe'!L37,"")</f>
        <v/>
      </c>
      <c r="G31" s="181" t="str">
        <f>IF('1) Dateneingabe'!E37&lt;&gt;"",VLOOKUP('1) Dateneingabe'!E37,Datenquelle!$A$13:$X$33,E31,FALSE),"")</f>
        <v/>
      </c>
      <c r="H31" s="182" t="str">
        <f>IF(D31&lt;&gt;"",(C31*VLOOKUP(D31,Datenquelle!$A$102:$G$109,(G31+1),FALSE)),"")</f>
        <v/>
      </c>
      <c r="I31" s="183" t="str">
        <f>IF(B31&lt;&gt;"",VLOOKUP('1) Dateneingabe'!G37,Datenquelle!$A$39:$D$40,4,FALSE),"")</f>
        <v/>
      </c>
      <c r="J31" s="183" t="str">
        <f>IF(D31&lt;&gt;"",(VLOOKUP(D31,Datenquelle!$A$92:$D$99,2,FALSE)*C31),"")</f>
        <v/>
      </c>
      <c r="K31" s="183" t="str">
        <f>IF('1) Dateneingabe'!F37&lt;&gt;"",(VLOOKUP('1) Dateneingabe'!F37,Datenquelle!$A$112:$B$119,2,FALSE)*C31),"")</f>
        <v/>
      </c>
      <c r="L31" s="184" t="str">
        <f t="shared" si="0"/>
        <v/>
      </c>
      <c r="M31" s="183" t="str">
        <f>IF(H31&lt;&gt;"",(VLOOKUP(D31,Datenquelle!$A$92:$D$99,3,FALSE)*H31),"")</f>
        <v/>
      </c>
      <c r="N31" s="184" t="str">
        <f t="shared" si="1"/>
        <v/>
      </c>
      <c r="O31" s="183" t="str">
        <f>IF(H31&lt;&gt;"",((H31*3/13)/'1) Dateneingabe'!C37),"")</f>
        <v/>
      </c>
      <c r="P31" s="184" t="str">
        <f>IF(N31&lt;&gt;"",(((N31/12)*3/13)/'1) Dateneingabe'!C37),"")</f>
        <v/>
      </c>
      <c r="Q31" s="173" t="str">
        <f t="shared" si="2"/>
        <v/>
      </c>
    </row>
    <row r="32" spans="1:17" x14ac:dyDescent="0.35">
      <c r="A32" s="141">
        <v>28</v>
      </c>
      <c r="B32" s="178" t="str">
        <f>IF('1) Dateneingabe'!B38&lt;&gt;"",'1) Dateneingabe'!B38,"")</f>
        <v/>
      </c>
      <c r="C32" s="179" t="str">
        <f>IF('1) Dateneingabe'!C38&lt;&gt;"",('1) Dateneingabe'!C38/Datenquelle!$C$36),"")</f>
        <v/>
      </c>
      <c r="D32" s="180" t="str">
        <f>IF('1) Dateneingabe'!D38&lt;&gt;"",VLOOKUP('1) Dateneingabe'!D38,Datenquelle!$A$1:$CD36,4,FALSE),"")</f>
        <v/>
      </c>
      <c r="E32" s="181" t="str">
        <f>IF('1) Dateneingabe'!D38&lt;&gt;"",VLOOKUP('1) Dateneingabe'!D38,Datenquelle!$A$1:$G$9,7,FALSE),"")</f>
        <v/>
      </c>
      <c r="F32" s="181" t="str">
        <f>IF('1) Dateneingabe'!L38&lt;&gt;"",'1) Dateneingabe'!L38,"")</f>
        <v/>
      </c>
      <c r="G32" s="181" t="str">
        <f>IF('1) Dateneingabe'!E38&lt;&gt;"",VLOOKUP('1) Dateneingabe'!E38,Datenquelle!$A$13:$X$33,E32,FALSE),"")</f>
        <v/>
      </c>
      <c r="H32" s="182" t="str">
        <f>IF(D32&lt;&gt;"",(C32*VLOOKUP(D32,Datenquelle!$A$102:$G$109,(G32+1),FALSE)),"")</f>
        <v/>
      </c>
      <c r="I32" s="183" t="str">
        <f>IF(B32&lt;&gt;"",VLOOKUP('1) Dateneingabe'!G38,Datenquelle!$A$39:$D$40,4,FALSE),"")</f>
        <v/>
      </c>
      <c r="J32" s="183" t="str">
        <f>IF(D32&lt;&gt;"",(VLOOKUP(D32,Datenquelle!$A$92:$D$99,2,FALSE)*C32),"")</f>
        <v/>
      </c>
      <c r="K32" s="183" t="str">
        <f>IF('1) Dateneingabe'!F38&lt;&gt;"",(VLOOKUP('1) Dateneingabe'!F38,Datenquelle!$A$112:$B$119,2,FALSE)*C32),"")</f>
        <v/>
      </c>
      <c r="L32" s="184" t="str">
        <f t="shared" si="0"/>
        <v/>
      </c>
      <c r="M32" s="183" t="str">
        <f>IF(H32&lt;&gt;"",(VLOOKUP(D32,Datenquelle!$A$92:$D$99,3,FALSE)*H32),"")</f>
        <v/>
      </c>
      <c r="N32" s="184" t="str">
        <f t="shared" si="1"/>
        <v/>
      </c>
      <c r="O32" s="183" t="str">
        <f>IF(H32&lt;&gt;"",((H32*3/13)/'1) Dateneingabe'!C38),"")</f>
        <v/>
      </c>
      <c r="P32" s="184" t="str">
        <f>IF(N32&lt;&gt;"",(((N32/12)*3/13)/'1) Dateneingabe'!C38),"")</f>
        <v/>
      </c>
      <c r="Q32" s="173" t="str">
        <f t="shared" si="2"/>
        <v/>
      </c>
    </row>
    <row r="33" spans="1:17" x14ac:dyDescent="0.35">
      <c r="A33" s="141">
        <v>29</v>
      </c>
      <c r="B33" s="178" t="str">
        <f>IF('1) Dateneingabe'!B39&lt;&gt;"",'1) Dateneingabe'!B39,"")</f>
        <v/>
      </c>
      <c r="C33" s="179" t="str">
        <f>IF('1) Dateneingabe'!C39&lt;&gt;"",('1) Dateneingabe'!C39/Datenquelle!$C$36),"")</f>
        <v/>
      </c>
      <c r="D33" s="180" t="str">
        <f>IF('1) Dateneingabe'!D39&lt;&gt;"",VLOOKUP('1) Dateneingabe'!D39,Datenquelle!$A$1:$CD37,4,FALSE),"")</f>
        <v/>
      </c>
      <c r="E33" s="181" t="str">
        <f>IF('1) Dateneingabe'!D39&lt;&gt;"",VLOOKUP('1) Dateneingabe'!D39,Datenquelle!$A$1:$G$9,7,FALSE),"")</f>
        <v/>
      </c>
      <c r="F33" s="181" t="str">
        <f>IF('1) Dateneingabe'!L39&lt;&gt;"",'1) Dateneingabe'!L39,"")</f>
        <v/>
      </c>
      <c r="G33" s="181" t="str">
        <f>IF('1) Dateneingabe'!E39&lt;&gt;"",VLOOKUP('1) Dateneingabe'!E39,Datenquelle!$A$13:$X$33,E33,FALSE),"")</f>
        <v/>
      </c>
      <c r="H33" s="182" t="str">
        <f>IF(D33&lt;&gt;"",(C33*VLOOKUP(D33,Datenquelle!$A$102:$G$109,(G33+1),FALSE)),"")</f>
        <v/>
      </c>
      <c r="I33" s="183" t="str">
        <f>IF(B33&lt;&gt;"",VLOOKUP('1) Dateneingabe'!G39,Datenquelle!$A$39:$D$40,4,FALSE),"")</f>
        <v/>
      </c>
      <c r="J33" s="183" t="str">
        <f>IF(D33&lt;&gt;"",(VLOOKUP(D33,Datenquelle!$A$92:$D$99,2,FALSE)*C33),"")</f>
        <v/>
      </c>
      <c r="K33" s="183" t="str">
        <f>IF('1) Dateneingabe'!F39&lt;&gt;"",(VLOOKUP('1) Dateneingabe'!F39,Datenquelle!$A$112:$B$119,2,FALSE)*C33),"")</f>
        <v/>
      </c>
      <c r="L33" s="184" t="str">
        <f t="shared" si="0"/>
        <v/>
      </c>
      <c r="M33" s="183" t="str">
        <f>IF(H33&lt;&gt;"",(VLOOKUP(D33,Datenquelle!$A$92:$D$99,3,FALSE)*H33),"")</f>
        <v/>
      </c>
      <c r="N33" s="184" t="str">
        <f t="shared" si="1"/>
        <v/>
      </c>
      <c r="O33" s="183" t="str">
        <f>IF(H33&lt;&gt;"",((H33*3/13)/'1) Dateneingabe'!C39),"")</f>
        <v/>
      </c>
      <c r="P33" s="184" t="str">
        <f>IF(N33&lt;&gt;"",(((N33/12)*3/13)/'1) Dateneingabe'!C39),"")</f>
        <v/>
      </c>
      <c r="Q33" s="173" t="str">
        <f t="shared" si="2"/>
        <v/>
      </c>
    </row>
    <row r="34" spans="1:17" x14ac:dyDescent="0.35">
      <c r="A34" s="141">
        <v>30</v>
      </c>
      <c r="B34" s="178" t="str">
        <f>IF('1) Dateneingabe'!B40&lt;&gt;"",'1) Dateneingabe'!B40,"")</f>
        <v/>
      </c>
      <c r="C34" s="179" t="str">
        <f>IF('1) Dateneingabe'!C40&lt;&gt;"",('1) Dateneingabe'!C40/Datenquelle!$C$36),"")</f>
        <v/>
      </c>
      <c r="D34" s="180" t="str">
        <f>IF('1) Dateneingabe'!D40&lt;&gt;"",VLOOKUP('1) Dateneingabe'!D40,Datenquelle!$A$1:$CD38,4,FALSE),"")</f>
        <v/>
      </c>
      <c r="E34" s="181" t="str">
        <f>IF('1) Dateneingabe'!D40&lt;&gt;"",VLOOKUP('1) Dateneingabe'!D40,Datenquelle!$A$1:$G$9,7,FALSE),"")</f>
        <v/>
      </c>
      <c r="F34" s="181" t="str">
        <f>IF('1) Dateneingabe'!L40&lt;&gt;"",'1) Dateneingabe'!L40,"")</f>
        <v/>
      </c>
      <c r="G34" s="181" t="str">
        <f>IF('1) Dateneingabe'!E40&lt;&gt;"",VLOOKUP('1) Dateneingabe'!E40,Datenquelle!$A$13:$X$33,E34,FALSE),"")</f>
        <v/>
      </c>
      <c r="H34" s="182" t="str">
        <f>IF(D34&lt;&gt;"",(C34*VLOOKUP(D34,Datenquelle!$A$102:$G$109,(G34+1),FALSE)),"")</f>
        <v/>
      </c>
      <c r="I34" s="183" t="str">
        <f>IF(B34&lt;&gt;"",VLOOKUP('1) Dateneingabe'!G40,Datenquelle!$A$39:$D$40,4,FALSE),"")</f>
        <v/>
      </c>
      <c r="J34" s="183" t="str">
        <f>IF(D34&lt;&gt;"",(VLOOKUP(D34,Datenquelle!$A$92:$D$99,2,FALSE)*C34),"")</f>
        <v/>
      </c>
      <c r="K34" s="183" t="str">
        <f>IF('1) Dateneingabe'!F40&lt;&gt;"",(VLOOKUP('1) Dateneingabe'!F40,Datenquelle!$A$112:$B$119,2,FALSE)*C34),"")</f>
        <v/>
      </c>
      <c r="L34" s="184" t="str">
        <f t="shared" si="0"/>
        <v/>
      </c>
      <c r="M34" s="183" t="str">
        <f>IF(H34&lt;&gt;"",(VLOOKUP(D34,Datenquelle!$A$92:$D$99,3,FALSE)*H34),"")</f>
        <v/>
      </c>
      <c r="N34" s="184" t="str">
        <f t="shared" si="1"/>
        <v/>
      </c>
      <c r="O34" s="183" t="str">
        <f>IF(H34&lt;&gt;"",((H34*3/13)/'1) Dateneingabe'!C40),"")</f>
        <v/>
      </c>
      <c r="P34" s="184" t="str">
        <f>IF(N34&lt;&gt;"",(((N34/12)*3/13)/'1) Dateneingabe'!C40),"")</f>
        <v/>
      </c>
      <c r="Q34" s="173" t="str">
        <f t="shared" si="2"/>
        <v/>
      </c>
    </row>
    <row r="35" spans="1:17" x14ac:dyDescent="0.35">
      <c r="A35" s="141">
        <v>31</v>
      </c>
      <c r="B35" s="178" t="str">
        <f>IF('1) Dateneingabe'!B41&lt;&gt;"",'1) Dateneingabe'!B41,"")</f>
        <v/>
      </c>
      <c r="C35" s="179" t="str">
        <f>IF('1) Dateneingabe'!C41&lt;&gt;"",('1) Dateneingabe'!C41/Datenquelle!$C$36),"")</f>
        <v/>
      </c>
      <c r="D35" s="180" t="str">
        <f>IF('1) Dateneingabe'!D41&lt;&gt;"",VLOOKUP('1) Dateneingabe'!D41,Datenquelle!$A$1:$CD39,4,FALSE),"")</f>
        <v/>
      </c>
      <c r="E35" s="181" t="str">
        <f>IF('1) Dateneingabe'!D41&lt;&gt;"",VLOOKUP('1) Dateneingabe'!D41,Datenquelle!$A$1:$G$9,7,FALSE),"")</f>
        <v/>
      </c>
      <c r="F35" s="181" t="str">
        <f>IF('1) Dateneingabe'!L41&lt;&gt;"",'1) Dateneingabe'!L41,"")</f>
        <v/>
      </c>
      <c r="G35" s="181" t="str">
        <f>IF('1) Dateneingabe'!E41&lt;&gt;"",VLOOKUP('1) Dateneingabe'!E41,Datenquelle!$A$13:$X$33,E35,FALSE),"")</f>
        <v/>
      </c>
      <c r="H35" s="182" t="str">
        <f>IF(D35&lt;&gt;"",(C35*VLOOKUP(D35,Datenquelle!$A$102:$G$109,(G35+1),FALSE)),"")</f>
        <v/>
      </c>
      <c r="I35" s="183" t="str">
        <f>IF(B35&lt;&gt;"",VLOOKUP('1) Dateneingabe'!G41,Datenquelle!$A$39:$D$40,4,FALSE),"")</f>
        <v/>
      </c>
      <c r="J35" s="183" t="str">
        <f>IF(D35&lt;&gt;"",(VLOOKUP(D35,Datenquelle!$A$92:$D$99,2,FALSE)*C35),"")</f>
        <v/>
      </c>
      <c r="K35" s="183" t="str">
        <f>IF('1) Dateneingabe'!F41&lt;&gt;"",(VLOOKUP('1) Dateneingabe'!F41,Datenquelle!$A$112:$B$119,2,FALSE)*C35),"")</f>
        <v/>
      </c>
      <c r="L35" s="184" t="str">
        <f t="shared" si="0"/>
        <v/>
      </c>
      <c r="M35" s="183" t="str">
        <f>IF(H35&lt;&gt;"",(VLOOKUP(D35,Datenquelle!$A$92:$D$99,3,FALSE)*H35),"")</f>
        <v/>
      </c>
      <c r="N35" s="184" t="str">
        <f t="shared" si="1"/>
        <v/>
      </c>
      <c r="O35" s="183" t="str">
        <f>IF(H35&lt;&gt;"",((H35*3/13)/'1) Dateneingabe'!C41),"")</f>
        <v/>
      </c>
      <c r="P35" s="184" t="str">
        <f>IF(N35&lt;&gt;"",(((N35/12)*3/13)/'1) Dateneingabe'!C41),"")</f>
        <v/>
      </c>
      <c r="Q35" s="173" t="str">
        <f t="shared" si="2"/>
        <v/>
      </c>
    </row>
    <row r="36" spans="1:17" x14ac:dyDescent="0.35">
      <c r="A36" s="141">
        <v>32</v>
      </c>
      <c r="B36" s="178" t="str">
        <f>IF('1) Dateneingabe'!B42&lt;&gt;"",'1) Dateneingabe'!B42,"")</f>
        <v/>
      </c>
      <c r="C36" s="179" t="str">
        <f>IF('1) Dateneingabe'!C42&lt;&gt;"",('1) Dateneingabe'!C42/Datenquelle!$C$36),"")</f>
        <v/>
      </c>
      <c r="D36" s="180" t="str">
        <f>IF('1) Dateneingabe'!D42&lt;&gt;"",VLOOKUP('1) Dateneingabe'!D42,Datenquelle!$A$1:$CD40,4,FALSE),"")</f>
        <v/>
      </c>
      <c r="E36" s="181" t="str">
        <f>IF('1) Dateneingabe'!D42&lt;&gt;"",VLOOKUP('1) Dateneingabe'!D42,Datenquelle!$A$1:$G$9,7,FALSE),"")</f>
        <v/>
      </c>
      <c r="F36" s="181" t="str">
        <f>IF('1) Dateneingabe'!L42&lt;&gt;"",'1) Dateneingabe'!L42,"")</f>
        <v/>
      </c>
      <c r="G36" s="181" t="str">
        <f>IF('1) Dateneingabe'!E42&lt;&gt;"",VLOOKUP('1) Dateneingabe'!E42,Datenquelle!$A$13:$X$33,E36,FALSE),"")</f>
        <v/>
      </c>
      <c r="H36" s="182" t="str">
        <f>IF(D36&lt;&gt;"",(C36*VLOOKUP(D36,Datenquelle!$A$102:$G$109,(G36+1),FALSE)),"")</f>
        <v/>
      </c>
      <c r="I36" s="183" t="str">
        <f>IF(B36&lt;&gt;"",VLOOKUP('1) Dateneingabe'!G42,Datenquelle!$A$39:$D$40,4,FALSE),"")</f>
        <v/>
      </c>
      <c r="J36" s="183" t="str">
        <f>IF(D36&lt;&gt;"",(VLOOKUP(D36,Datenquelle!$A$92:$D$99,2,FALSE)*C36),"")</f>
        <v/>
      </c>
      <c r="K36" s="183" t="str">
        <f>IF('1) Dateneingabe'!F42&lt;&gt;"",(VLOOKUP('1) Dateneingabe'!F42,Datenquelle!$A$112:$B$119,2,FALSE)*C36),"")</f>
        <v/>
      </c>
      <c r="L36" s="184" t="str">
        <f t="shared" si="0"/>
        <v/>
      </c>
      <c r="M36" s="183" t="str">
        <f>IF(H36&lt;&gt;"",(VLOOKUP(D36,Datenquelle!$A$92:$D$99,3,FALSE)*H36),"")</f>
        <v/>
      </c>
      <c r="N36" s="184" t="str">
        <f t="shared" si="1"/>
        <v/>
      </c>
      <c r="O36" s="183" t="str">
        <f>IF(H36&lt;&gt;"",((H36*3/13)/'1) Dateneingabe'!C42),"")</f>
        <v/>
      </c>
      <c r="P36" s="184" t="str">
        <f>IF(N36&lt;&gt;"",(((N36/12)*3/13)/'1) Dateneingabe'!C42),"")</f>
        <v/>
      </c>
      <c r="Q36" s="173" t="str">
        <f t="shared" si="2"/>
        <v/>
      </c>
    </row>
    <row r="37" spans="1:17" x14ac:dyDescent="0.35">
      <c r="A37" s="141">
        <v>33</v>
      </c>
      <c r="B37" s="178" t="str">
        <f>IF('1) Dateneingabe'!B43&lt;&gt;"",'1) Dateneingabe'!B43,"")</f>
        <v/>
      </c>
      <c r="C37" s="179" t="str">
        <f>IF('1) Dateneingabe'!C43&lt;&gt;"",('1) Dateneingabe'!C43/Datenquelle!$C$36),"")</f>
        <v/>
      </c>
      <c r="D37" s="180" t="str">
        <f>IF('1) Dateneingabe'!D43&lt;&gt;"",VLOOKUP('1) Dateneingabe'!D43,Datenquelle!$A$1:$CD43,4,FALSE),"")</f>
        <v/>
      </c>
      <c r="E37" s="181" t="str">
        <f>IF('1) Dateneingabe'!D43&lt;&gt;"",VLOOKUP('1) Dateneingabe'!D43,Datenquelle!$A$1:$G$9,7,FALSE),"")</f>
        <v/>
      </c>
      <c r="F37" s="181" t="str">
        <f>IF('1) Dateneingabe'!L43&lt;&gt;"",'1) Dateneingabe'!L43,"")</f>
        <v/>
      </c>
      <c r="G37" s="181" t="str">
        <f>IF('1) Dateneingabe'!E43&lt;&gt;"",VLOOKUP('1) Dateneingabe'!E43,Datenquelle!$A$13:$X$33,E37,FALSE),"")</f>
        <v/>
      </c>
      <c r="H37" s="182" t="str">
        <f>IF(D37&lt;&gt;"",(C37*VLOOKUP(D37,Datenquelle!$A$102:$G$109,(G37+1),FALSE)),"")</f>
        <v/>
      </c>
      <c r="I37" s="183" t="str">
        <f>IF(B37&lt;&gt;"",VLOOKUP('1) Dateneingabe'!G43,Datenquelle!$A$39:$D$40,4,FALSE),"")</f>
        <v/>
      </c>
      <c r="J37" s="183" t="str">
        <f>IF(D37&lt;&gt;"",(VLOOKUP(D37,Datenquelle!$A$92:$D$99,2,FALSE)*C37),"")</f>
        <v/>
      </c>
      <c r="K37" s="183" t="str">
        <f>IF('1) Dateneingabe'!F43&lt;&gt;"",(VLOOKUP('1) Dateneingabe'!F43,Datenquelle!$A$112:$B$119,2,FALSE)*C37),"")</f>
        <v/>
      </c>
      <c r="L37" s="184" t="str">
        <f t="shared" si="0"/>
        <v/>
      </c>
      <c r="M37" s="183" t="str">
        <f>IF(H37&lt;&gt;"",(VLOOKUP(D37,Datenquelle!$A$92:$D$99,3,FALSE)*H37),"")</f>
        <v/>
      </c>
      <c r="N37" s="184" t="str">
        <f t="shared" si="1"/>
        <v/>
      </c>
      <c r="O37" s="183" t="str">
        <f>IF(H37&lt;&gt;"",((H37*3/13)/'1) Dateneingabe'!C43),"")</f>
        <v/>
      </c>
      <c r="P37" s="184" t="str">
        <f>IF(N37&lt;&gt;"",(((N37/12)*3/13)/'1) Dateneingabe'!C43),"")</f>
        <v/>
      </c>
      <c r="Q37" s="173" t="str">
        <f t="shared" si="2"/>
        <v/>
      </c>
    </row>
    <row r="38" spans="1:17" x14ac:dyDescent="0.35">
      <c r="A38" s="141">
        <v>34</v>
      </c>
      <c r="B38" s="178" t="str">
        <f>IF('1) Dateneingabe'!B44&lt;&gt;"",'1) Dateneingabe'!B44,"")</f>
        <v/>
      </c>
      <c r="C38" s="179" t="str">
        <f>IF('1) Dateneingabe'!C44&lt;&gt;"",('1) Dateneingabe'!C44/Datenquelle!$C$36),"")</f>
        <v/>
      </c>
      <c r="D38" s="180" t="str">
        <f>IF('1) Dateneingabe'!D44&lt;&gt;"",VLOOKUP('1) Dateneingabe'!D44,Datenquelle!$A$1:$CD44,4,FALSE),"")</f>
        <v/>
      </c>
      <c r="E38" s="181" t="str">
        <f>IF('1) Dateneingabe'!D44&lt;&gt;"",VLOOKUP('1) Dateneingabe'!D44,Datenquelle!$A$1:$G$9,7,FALSE),"")</f>
        <v/>
      </c>
      <c r="F38" s="181" t="str">
        <f>IF('1) Dateneingabe'!L44&lt;&gt;"",'1) Dateneingabe'!L44,"")</f>
        <v/>
      </c>
      <c r="G38" s="181" t="str">
        <f>IF('1) Dateneingabe'!E44&lt;&gt;"",VLOOKUP('1) Dateneingabe'!E44,Datenquelle!$A$13:$X$33,E38,FALSE),"")</f>
        <v/>
      </c>
      <c r="H38" s="182" t="str">
        <f>IF(D38&lt;&gt;"",(C38*VLOOKUP(D38,Datenquelle!$A$102:$G$109,(G38+1),FALSE)),"")</f>
        <v/>
      </c>
      <c r="I38" s="183" t="str">
        <f>IF(B38&lt;&gt;"",VLOOKUP('1) Dateneingabe'!G44,Datenquelle!$A$39:$D$40,4,FALSE),"")</f>
        <v/>
      </c>
      <c r="J38" s="183" t="str">
        <f>IF(D38&lt;&gt;"",(VLOOKUP(D38,Datenquelle!$A$92:$D$99,2,FALSE)*C38),"")</f>
        <v/>
      </c>
      <c r="K38" s="183" t="str">
        <f>IF('1) Dateneingabe'!F44&lt;&gt;"",(VLOOKUP('1) Dateneingabe'!F44,Datenquelle!$A$112:$B$119,2,FALSE)*C38),"")</f>
        <v/>
      </c>
      <c r="L38" s="184" t="str">
        <f t="shared" si="0"/>
        <v/>
      </c>
      <c r="M38" s="183" t="str">
        <f>IF(H38&lt;&gt;"",(VLOOKUP(D38,Datenquelle!$A$92:$D$99,3,FALSE)*H38),"")</f>
        <v/>
      </c>
      <c r="N38" s="184" t="str">
        <f t="shared" si="1"/>
        <v/>
      </c>
      <c r="O38" s="183" t="str">
        <f>IF(H38&lt;&gt;"",((H38*3/13)/'1) Dateneingabe'!C44),"")</f>
        <v/>
      </c>
      <c r="P38" s="184" t="str">
        <f>IF(N38&lt;&gt;"",(((N38/12)*3/13)/'1) Dateneingabe'!C44),"")</f>
        <v/>
      </c>
      <c r="Q38" s="173" t="str">
        <f t="shared" si="2"/>
        <v/>
      </c>
    </row>
    <row r="39" spans="1:17" x14ac:dyDescent="0.35">
      <c r="A39" s="141">
        <v>35</v>
      </c>
      <c r="B39" s="178" t="str">
        <f>IF('1) Dateneingabe'!B45&lt;&gt;"",'1) Dateneingabe'!B45,"")</f>
        <v/>
      </c>
      <c r="C39" s="179" t="str">
        <f>IF('1) Dateneingabe'!C45&lt;&gt;"",('1) Dateneingabe'!C45/Datenquelle!$C$36),"")</f>
        <v/>
      </c>
      <c r="D39" s="180" t="str">
        <f>IF('1) Dateneingabe'!D45&lt;&gt;"",VLOOKUP('1) Dateneingabe'!D45,Datenquelle!$A$1:$CD45,4,FALSE),"")</f>
        <v/>
      </c>
      <c r="E39" s="181" t="str">
        <f>IF('1) Dateneingabe'!D45&lt;&gt;"",VLOOKUP('1) Dateneingabe'!D45,Datenquelle!$A$1:$G$9,7,FALSE),"")</f>
        <v/>
      </c>
      <c r="F39" s="181" t="str">
        <f>IF('1) Dateneingabe'!L45&lt;&gt;"",'1) Dateneingabe'!L45,"")</f>
        <v/>
      </c>
      <c r="G39" s="181" t="str">
        <f>IF('1) Dateneingabe'!E45&lt;&gt;"",VLOOKUP('1) Dateneingabe'!E45,Datenquelle!$A$13:$X$33,E39,FALSE),"")</f>
        <v/>
      </c>
      <c r="H39" s="182" t="str">
        <f>IF(D39&lt;&gt;"",(C39*VLOOKUP(D39,Datenquelle!$A$102:$G$109,(G39+1),FALSE)),"")</f>
        <v/>
      </c>
      <c r="I39" s="183" t="str">
        <f>IF(B39&lt;&gt;"",VLOOKUP('1) Dateneingabe'!G45,Datenquelle!$A$39:$D$40,4,FALSE),"")</f>
        <v/>
      </c>
      <c r="J39" s="183" t="str">
        <f>IF(D39&lt;&gt;"",(VLOOKUP(D39,Datenquelle!$A$92:$D$99,2,FALSE)*C39),"")</f>
        <v/>
      </c>
      <c r="K39" s="183" t="str">
        <f>IF('1) Dateneingabe'!F45&lt;&gt;"",(VLOOKUP('1) Dateneingabe'!F45,Datenquelle!$A$112:$B$119,2,FALSE)*C39),"")</f>
        <v/>
      </c>
      <c r="L39" s="184" t="str">
        <f t="shared" si="0"/>
        <v/>
      </c>
      <c r="M39" s="183" t="str">
        <f>IF(H39&lt;&gt;"",(VLOOKUP(D39,Datenquelle!$A$92:$D$99,3,FALSE)*H39),"")</f>
        <v/>
      </c>
      <c r="N39" s="184" t="str">
        <f t="shared" si="1"/>
        <v/>
      </c>
      <c r="O39" s="183" t="str">
        <f>IF(H39&lt;&gt;"",((H39*3/13)/'1) Dateneingabe'!C45),"")</f>
        <v/>
      </c>
      <c r="P39" s="184" t="str">
        <f>IF(N39&lt;&gt;"",(((N39/12)*3/13)/'1) Dateneingabe'!C45),"")</f>
        <v/>
      </c>
      <c r="Q39" s="173" t="str">
        <f t="shared" si="2"/>
        <v/>
      </c>
    </row>
    <row r="40" spans="1:17" x14ac:dyDescent="0.35">
      <c r="A40" s="141">
        <v>36</v>
      </c>
      <c r="B40" s="178" t="str">
        <f>IF('1) Dateneingabe'!B46&lt;&gt;"",'1) Dateneingabe'!B46,"")</f>
        <v/>
      </c>
      <c r="C40" s="179" t="str">
        <f>IF('1) Dateneingabe'!C46&lt;&gt;"",('1) Dateneingabe'!C46/Datenquelle!$C$36),"")</f>
        <v/>
      </c>
      <c r="D40" s="180" t="str">
        <f>IF('1) Dateneingabe'!D46&lt;&gt;"",VLOOKUP('1) Dateneingabe'!D46,Datenquelle!$A$1:$CD46,4,FALSE),"")</f>
        <v/>
      </c>
      <c r="E40" s="181" t="str">
        <f>IF('1) Dateneingabe'!D46&lt;&gt;"",VLOOKUP('1) Dateneingabe'!D46,Datenquelle!$A$1:$G$9,7,FALSE),"")</f>
        <v/>
      </c>
      <c r="F40" s="181" t="str">
        <f>IF('1) Dateneingabe'!L46&lt;&gt;"",'1) Dateneingabe'!L46,"")</f>
        <v/>
      </c>
      <c r="G40" s="181" t="str">
        <f>IF('1) Dateneingabe'!E46&lt;&gt;"",VLOOKUP('1) Dateneingabe'!E46,Datenquelle!$A$13:$X$33,E40,FALSE),"")</f>
        <v/>
      </c>
      <c r="H40" s="182" t="str">
        <f>IF(D40&lt;&gt;"",(C40*VLOOKUP(D40,Datenquelle!$A$102:$G$109,(G40+1),FALSE)),"")</f>
        <v/>
      </c>
      <c r="I40" s="183" t="str">
        <f>IF(B40&lt;&gt;"",VLOOKUP('1) Dateneingabe'!G46,Datenquelle!$A$39:$D$40,4,FALSE),"")</f>
        <v/>
      </c>
      <c r="J40" s="183" t="str">
        <f>IF(D40&lt;&gt;"",(VLOOKUP(D40,Datenquelle!$A$92:$D$99,2,FALSE)*C40),"")</f>
        <v/>
      </c>
      <c r="K40" s="183" t="str">
        <f>IF('1) Dateneingabe'!F46&lt;&gt;"",(VLOOKUP('1) Dateneingabe'!F46,Datenquelle!$A$112:$B$119,2,FALSE)*C40),"")</f>
        <v/>
      </c>
      <c r="L40" s="184" t="str">
        <f t="shared" si="0"/>
        <v/>
      </c>
      <c r="M40" s="183" t="str">
        <f>IF(H40&lt;&gt;"",(VLOOKUP(D40,Datenquelle!$A$92:$D$99,3,FALSE)*H40),"")</f>
        <v/>
      </c>
      <c r="N40" s="184" t="str">
        <f t="shared" si="1"/>
        <v/>
      </c>
      <c r="O40" s="183" t="str">
        <f>IF(H40&lt;&gt;"",((H40*3/13)/'1) Dateneingabe'!C46),"")</f>
        <v/>
      </c>
      <c r="P40" s="184" t="str">
        <f>IF(N40&lt;&gt;"",(((N40/12)*3/13)/'1) Dateneingabe'!C46),"")</f>
        <v/>
      </c>
      <c r="Q40" s="173" t="str">
        <f t="shared" si="2"/>
        <v/>
      </c>
    </row>
    <row r="41" spans="1:17" x14ac:dyDescent="0.35">
      <c r="A41" s="141">
        <v>37</v>
      </c>
      <c r="B41" s="178" t="str">
        <f>IF('1) Dateneingabe'!B47&lt;&gt;"",'1) Dateneingabe'!B47,"")</f>
        <v/>
      </c>
      <c r="C41" s="179" t="str">
        <f>IF('1) Dateneingabe'!C47&lt;&gt;"",('1) Dateneingabe'!C47/Datenquelle!$C$36),"")</f>
        <v/>
      </c>
      <c r="D41" s="180" t="str">
        <f>IF('1) Dateneingabe'!D47&lt;&gt;"",VLOOKUP('1) Dateneingabe'!D47,Datenquelle!$A$1:$CD47,4,FALSE),"")</f>
        <v/>
      </c>
      <c r="E41" s="181" t="str">
        <f>IF('1) Dateneingabe'!D47&lt;&gt;"",VLOOKUP('1) Dateneingabe'!D47,Datenquelle!$A$1:$G$9,7,FALSE),"")</f>
        <v/>
      </c>
      <c r="F41" s="181" t="str">
        <f>IF('1) Dateneingabe'!L47&lt;&gt;"",'1) Dateneingabe'!L47,"")</f>
        <v/>
      </c>
      <c r="G41" s="181" t="str">
        <f>IF('1) Dateneingabe'!E47&lt;&gt;"",VLOOKUP('1) Dateneingabe'!E47,Datenquelle!$A$13:$X$33,E41,FALSE),"")</f>
        <v/>
      </c>
      <c r="H41" s="182" t="str">
        <f>IF(D41&lt;&gt;"",(C41*VLOOKUP(D41,Datenquelle!$A$102:$G$109,(G41+1),FALSE)),"")</f>
        <v/>
      </c>
      <c r="I41" s="183" t="str">
        <f>IF(B41&lt;&gt;"",VLOOKUP('1) Dateneingabe'!G47,Datenquelle!$A$39:$D$40,4,FALSE),"")</f>
        <v/>
      </c>
      <c r="J41" s="183" t="str">
        <f>IF(D41&lt;&gt;"",(VLOOKUP(D41,Datenquelle!$A$92:$D$99,2,FALSE)*C41),"")</f>
        <v/>
      </c>
      <c r="K41" s="183" t="str">
        <f>IF('1) Dateneingabe'!F47&lt;&gt;"",(VLOOKUP('1) Dateneingabe'!F47,Datenquelle!$A$112:$B$119,2,FALSE)*C41),"")</f>
        <v/>
      </c>
      <c r="L41" s="184" t="str">
        <f t="shared" si="0"/>
        <v/>
      </c>
      <c r="M41" s="183" t="str">
        <f>IF(H41&lt;&gt;"",(VLOOKUP(D41,Datenquelle!$A$92:$D$99,3,FALSE)*H41),"")</f>
        <v/>
      </c>
      <c r="N41" s="184" t="str">
        <f t="shared" si="1"/>
        <v/>
      </c>
      <c r="O41" s="183" t="str">
        <f>IF(H41&lt;&gt;"",((H41*3/13)/'1) Dateneingabe'!C47),"")</f>
        <v/>
      </c>
      <c r="P41" s="184" t="str">
        <f>IF(N41&lt;&gt;"",(((N41/12)*3/13)/'1) Dateneingabe'!C47),"")</f>
        <v/>
      </c>
      <c r="Q41" s="173" t="str">
        <f t="shared" si="2"/>
        <v/>
      </c>
    </row>
    <row r="42" spans="1:17" x14ac:dyDescent="0.35">
      <c r="A42" s="141">
        <v>38</v>
      </c>
      <c r="B42" s="178" t="str">
        <f>IF('1) Dateneingabe'!B48&lt;&gt;"",'1) Dateneingabe'!B48,"")</f>
        <v/>
      </c>
      <c r="C42" s="179" t="str">
        <f>IF('1) Dateneingabe'!C48&lt;&gt;"",('1) Dateneingabe'!C48/Datenquelle!$C$36),"")</f>
        <v/>
      </c>
      <c r="D42" s="180" t="str">
        <f>IF('1) Dateneingabe'!D48&lt;&gt;"",VLOOKUP('1) Dateneingabe'!D48,Datenquelle!$A$1:$CD48,4,FALSE),"")</f>
        <v/>
      </c>
      <c r="E42" s="181" t="str">
        <f>IF('1) Dateneingabe'!D48&lt;&gt;"",VLOOKUP('1) Dateneingabe'!D48,Datenquelle!$A$1:$G$9,7,FALSE),"")</f>
        <v/>
      </c>
      <c r="F42" s="181" t="str">
        <f>IF('1) Dateneingabe'!L48&lt;&gt;"",'1) Dateneingabe'!L48,"")</f>
        <v/>
      </c>
      <c r="G42" s="181" t="str">
        <f>IF('1) Dateneingabe'!E48&lt;&gt;"",VLOOKUP('1) Dateneingabe'!E48,Datenquelle!$A$13:$X$33,E42,FALSE),"")</f>
        <v/>
      </c>
      <c r="H42" s="182" t="str">
        <f>IF(D42&lt;&gt;"",(C42*VLOOKUP(D42,Datenquelle!$A$102:$G$109,(G42+1),FALSE)),"")</f>
        <v/>
      </c>
      <c r="I42" s="183" t="str">
        <f>IF(B42&lt;&gt;"",VLOOKUP('1) Dateneingabe'!G48,Datenquelle!$A$39:$D$40,4,FALSE),"")</f>
        <v/>
      </c>
      <c r="J42" s="183" t="str">
        <f>IF(D42&lt;&gt;"",(VLOOKUP(D42,Datenquelle!$A$92:$D$99,2,FALSE)*C42),"")</f>
        <v/>
      </c>
      <c r="K42" s="183" t="str">
        <f>IF('1) Dateneingabe'!F48&lt;&gt;"",(VLOOKUP('1) Dateneingabe'!F48,Datenquelle!$A$112:$B$119,2,FALSE)*C42),"")</f>
        <v/>
      </c>
      <c r="L42" s="184" t="str">
        <f t="shared" si="0"/>
        <v/>
      </c>
      <c r="M42" s="183" t="str">
        <f>IF(H42&lt;&gt;"",(VLOOKUP(D42,Datenquelle!$A$92:$D$99,3,FALSE)*H42),"")</f>
        <v/>
      </c>
      <c r="N42" s="184" t="str">
        <f t="shared" si="1"/>
        <v/>
      </c>
      <c r="O42" s="183" t="str">
        <f>IF(H42&lt;&gt;"",((H42*3/13)/'1) Dateneingabe'!C48),"")</f>
        <v/>
      </c>
      <c r="P42" s="184" t="str">
        <f>IF(N42&lt;&gt;"",(((N42/12)*3/13)/'1) Dateneingabe'!C48),"")</f>
        <v/>
      </c>
      <c r="Q42" s="173" t="str">
        <f t="shared" si="2"/>
        <v/>
      </c>
    </row>
    <row r="43" spans="1:17" x14ac:dyDescent="0.35">
      <c r="A43" s="141">
        <v>39</v>
      </c>
      <c r="B43" s="178" t="str">
        <f>IF('1) Dateneingabe'!B49&lt;&gt;"",'1) Dateneingabe'!B49,"")</f>
        <v/>
      </c>
      <c r="C43" s="179" t="str">
        <f>IF('1) Dateneingabe'!C49&lt;&gt;"",('1) Dateneingabe'!C49/Datenquelle!$C$36),"")</f>
        <v/>
      </c>
      <c r="D43" s="180" t="str">
        <f>IF('1) Dateneingabe'!D49&lt;&gt;"",VLOOKUP('1) Dateneingabe'!D49,Datenquelle!$A$1:$CD49,4,FALSE),"")</f>
        <v/>
      </c>
      <c r="E43" s="181" t="str">
        <f>IF('1) Dateneingabe'!D49&lt;&gt;"",VLOOKUP('1) Dateneingabe'!D49,Datenquelle!$A$1:$G$9,7,FALSE),"")</f>
        <v/>
      </c>
      <c r="F43" s="181" t="str">
        <f>IF('1) Dateneingabe'!L49&lt;&gt;"",'1) Dateneingabe'!L49,"")</f>
        <v/>
      </c>
      <c r="G43" s="181" t="str">
        <f>IF('1) Dateneingabe'!E49&lt;&gt;"",VLOOKUP('1) Dateneingabe'!E49,Datenquelle!$A$13:$X$33,E43,FALSE),"")</f>
        <v/>
      </c>
      <c r="H43" s="182" t="str">
        <f>IF(D43&lt;&gt;"",(C43*VLOOKUP(D43,Datenquelle!$A$102:$G$109,(G43+1),FALSE)),"")</f>
        <v/>
      </c>
      <c r="I43" s="183" t="str">
        <f>IF(B43&lt;&gt;"",VLOOKUP('1) Dateneingabe'!G49,Datenquelle!$A$39:$D$40,4,FALSE),"")</f>
        <v/>
      </c>
      <c r="J43" s="183" t="str">
        <f>IF(D43&lt;&gt;"",(VLOOKUP(D43,Datenquelle!$A$92:$D$99,2,FALSE)*C43),"")</f>
        <v/>
      </c>
      <c r="K43" s="183" t="str">
        <f>IF('1) Dateneingabe'!F49&lt;&gt;"",(VLOOKUP('1) Dateneingabe'!F49,Datenquelle!$A$112:$B$119,2,FALSE)*C43),"")</f>
        <v/>
      </c>
      <c r="L43" s="184" t="str">
        <f t="shared" si="0"/>
        <v/>
      </c>
      <c r="M43" s="183" t="str">
        <f>IF(H43&lt;&gt;"",(VLOOKUP(D43,Datenquelle!$A$92:$D$99,3,FALSE)*H43),"")</f>
        <v/>
      </c>
      <c r="N43" s="184" t="str">
        <f t="shared" si="1"/>
        <v/>
      </c>
      <c r="O43" s="183" t="str">
        <f>IF(H43&lt;&gt;"",((H43*3/13)/'1) Dateneingabe'!C49),"")</f>
        <v/>
      </c>
      <c r="P43" s="184" t="str">
        <f>IF(N43&lt;&gt;"",(((N43/12)*3/13)/'1) Dateneingabe'!C49),"")</f>
        <v/>
      </c>
      <c r="Q43" s="173" t="str">
        <f t="shared" si="2"/>
        <v/>
      </c>
    </row>
    <row r="44" spans="1:17" x14ac:dyDescent="0.35">
      <c r="A44" s="141">
        <v>40</v>
      </c>
      <c r="B44" s="178" t="str">
        <f>IF('1) Dateneingabe'!B50&lt;&gt;"",'1) Dateneingabe'!B50,"")</f>
        <v/>
      </c>
      <c r="C44" s="179" t="str">
        <f>IF('1) Dateneingabe'!C50&lt;&gt;"",('1) Dateneingabe'!C50/Datenquelle!$C$36),"")</f>
        <v/>
      </c>
      <c r="D44" s="180" t="str">
        <f>IF('1) Dateneingabe'!D50&lt;&gt;"",VLOOKUP('1) Dateneingabe'!D50,Datenquelle!$A$1:$CD50,4,FALSE),"")</f>
        <v/>
      </c>
      <c r="E44" s="181" t="str">
        <f>IF('1) Dateneingabe'!D50&lt;&gt;"",VLOOKUP('1) Dateneingabe'!D50,Datenquelle!$A$1:$G$9,7,FALSE),"")</f>
        <v/>
      </c>
      <c r="F44" s="181" t="str">
        <f>IF('1) Dateneingabe'!L50&lt;&gt;"",'1) Dateneingabe'!L50,"")</f>
        <v/>
      </c>
      <c r="G44" s="181" t="str">
        <f>IF('1) Dateneingabe'!E50&lt;&gt;"",VLOOKUP('1) Dateneingabe'!E50,Datenquelle!$A$13:$X$33,E44,FALSE),"")</f>
        <v/>
      </c>
      <c r="H44" s="182" t="str">
        <f>IF(D44&lt;&gt;"",(C44*VLOOKUP(D44,Datenquelle!$A$102:$G$109,(G44+1),FALSE)),"")</f>
        <v/>
      </c>
      <c r="I44" s="183" t="str">
        <f>IF(B44&lt;&gt;"",VLOOKUP('1) Dateneingabe'!G50,Datenquelle!$A$39:$D$40,4,FALSE),"")</f>
        <v/>
      </c>
      <c r="J44" s="183" t="str">
        <f>IF(D44&lt;&gt;"",(VLOOKUP(D44,Datenquelle!$A$92:$D$99,2,FALSE)*C44),"")</f>
        <v/>
      </c>
      <c r="K44" s="183" t="str">
        <f>IF('1) Dateneingabe'!F50&lt;&gt;"",(VLOOKUP('1) Dateneingabe'!F50,Datenquelle!$A$112:$B$119,2,FALSE)*C44),"")</f>
        <v/>
      </c>
      <c r="L44" s="184" t="str">
        <f t="shared" si="0"/>
        <v/>
      </c>
      <c r="M44" s="183" t="str">
        <f>IF(H44&lt;&gt;"",(VLOOKUP(D44,Datenquelle!$A$92:$D$99,3,FALSE)*H44),"")</f>
        <v/>
      </c>
      <c r="N44" s="184" t="str">
        <f t="shared" si="1"/>
        <v/>
      </c>
      <c r="O44" s="183" t="str">
        <f>IF(H44&lt;&gt;"",((H44*3/13)/'1) Dateneingabe'!C50),"")</f>
        <v/>
      </c>
      <c r="P44" s="184" t="str">
        <f>IF(N44&lt;&gt;"",(((N44/12)*3/13)/'1) Dateneingabe'!C50),"")</f>
        <v/>
      </c>
      <c r="Q44" s="173" t="str">
        <f t="shared" si="2"/>
        <v/>
      </c>
    </row>
    <row r="45" spans="1:17" x14ac:dyDescent="0.35">
      <c r="A45" s="141">
        <v>41</v>
      </c>
      <c r="B45" s="178" t="str">
        <f>IF('1) Dateneingabe'!B51&lt;&gt;"",'1) Dateneingabe'!B51,"")</f>
        <v/>
      </c>
      <c r="C45" s="179" t="str">
        <f>IF('1) Dateneingabe'!C51&lt;&gt;"",('1) Dateneingabe'!C51/Datenquelle!$C$36),"")</f>
        <v/>
      </c>
      <c r="D45" s="180" t="str">
        <f>IF('1) Dateneingabe'!D51&lt;&gt;"",VLOOKUP('1) Dateneingabe'!D51,Datenquelle!$A$1:$CD51,4,FALSE),"")</f>
        <v/>
      </c>
      <c r="E45" s="181" t="str">
        <f>IF('1) Dateneingabe'!D51&lt;&gt;"",VLOOKUP('1) Dateneingabe'!D51,Datenquelle!$A$1:$G$9,7,FALSE),"")</f>
        <v/>
      </c>
      <c r="F45" s="181" t="str">
        <f>IF('1) Dateneingabe'!L51&lt;&gt;"",'1) Dateneingabe'!L51,"")</f>
        <v/>
      </c>
      <c r="G45" s="181" t="str">
        <f>IF('1) Dateneingabe'!E51&lt;&gt;"",VLOOKUP('1) Dateneingabe'!E51,Datenquelle!$A$13:$X$33,E45,FALSE),"")</f>
        <v/>
      </c>
      <c r="H45" s="182" t="str">
        <f>IF(D45&lt;&gt;"",(C45*VLOOKUP(D45,Datenquelle!$A$102:$G$109,(G45+1),FALSE)),"")</f>
        <v/>
      </c>
      <c r="I45" s="183" t="str">
        <f>IF(B45&lt;&gt;"",VLOOKUP('1) Dateneingabe'!G51,Datenquelle!$A$39:$D$40,4,FALSE),"")</f>
        <v/>
      </c>
      <c r="J45" s="183" t="str">
        <f>IF(D45&lt;&gt;"",(VLOOKUP(D45,Datenquelle!$A$92:$D$99,2,FALSE)*C45),"")</f>
        <v/>
      </c>
      <c r="K45" s="183" t="str">
        <f>IF('1) Dateneingabe'!F51&lt;&gt;"",(VLOOKUP('1) Dateneingabe'!F51,Datenquelle!$A$112:$B$119,2,FALSE)*C45),"")</f>
        <v/>
      </c>
      <c r="L45" s="184" t="str">
        <f t="shared" si="0"/>
        <v/>
      </c>
      <c r="M45" s="183" t="str">
        <f>IF(H45&lt;&gt;"",(VLOOKUP(D45,Datenquelle!$A$92:$D$99,3,FALSE)*H45),"")</f>
        <v/>
      </c>
      <c r="N45" s="184" t="str">
        <f t="shared" si="1"/>
        <v/>
      </c>
      <c r="O45" s="183" t="str">
        <f>IF(H45&lt;&gt;"",((H45*3/13)/'1) Dateneingabe'!C51),"")</f>
        <v/>
      </c>
      <c r="P45" s="184" t="str">
        <f>IF(N45&lt;&gt;"",(((N45/12)*3/13)/'1) Dateneingabe'!C51),"")</f>
        <v/>
      </c>
      <c r="Q45" s="173" t="str">
        <f t="shared" si="2"/>
        <v/>
      </c>
    </row>
    <row r="46" spans="1:17" x14ac:dyDescent="0.35">
      <c r="A46" s="141">
        <v>42</v>
      </c>
      <c r="B46" s="178" t="str">
        <f>IF('1) Dateneingabe'!B52&lt;&gt;"",'1) Dateneingabe'!B52,"")</f>
        <v/>
      </c>
      <c r="C46" s="179" t="str">
        <f>IF('1) Dateneingabe'!C52&lt;&gt;"",('1) Dateneingabe'!C52/Datenquelle!$C$36),"")</f>
        <v/>
      </c>
      <c r="D46" s="180" t="str">
        <f>IF('1) Dateneingabe'!D52&lt;&gt;"",VLOOKUP('1) Dateneingabe'!D52,Datenquelle!$A$1:$CD52,4,FALSE),"")</f>
        <v/>
      </c>
      <c r="E46" s="181" t="str">
        <f>IF('1) Dateneingabe'!D52&lt;&gt;"",VLOOKUP('1) Dateneingabe'!D52,Datenquelle!$A$1:$G$9,7,FALSE),"")</f>
        <v/>
      </c>
      <c r="F46" s="181" t="str">
        <f>IF('1) Dateneingabe'!L52&lt;&gt;"",'1) Dateneingabe'!L52,"")</f>
        <v/>
      </c>
      <c r="G46" s="181" t="str">
        <f>IF('1) Dateneingabe'!E52&lt;&gt;"",VLOOKUP('1) Dateneingabe'!E52,Datenquelle!$A$13:$X$33,E46,FALSE),"")</f>
        <v/>
      </c>
      <c r="H46" s="182" t="str">
        <f>IF(D46&lt;&gt;"",(C46*VLOOKUP(D46,Datenquelle!$A$102:$G$109,(G46+1),FALSE)),"")</f>
        <v/>
      </c>
      <c r="I46" s="183" t="str">
        <f>IF(B46&lt;&gt;"",VLOOKUP('1) Dateneingabe'!G52,Datenquelle!$A$39:$D$40,4,FALSE),"")</f>
        <v/>
      </c>
      <c r="J46" s="183" t="str">
        <f>IF(D46&lt;&gt;"",(VLOOKUP(D46,Datenquelle!$A$92:$D$99,2,FALSE)*C46),"")</f>
        <v/>
      </c>
      <c r="K46" s="183" t="str">
        <f>IF('1) Dateneingabe'!F52&lt;&gt;"",(VLOOKUP('1) Dateneingabe'!F52,Datenquelle!$A$112:$B$119,2,FALSE)*C46),"")</f>
        <v/>
      </c>
      <c r="L46" s="184" t="str">
        <f t="shared" si="0"/>
        <v/>
      </c>
      <c r="M46" s="183" t="str">
        <f>IF(H46&lt;&gt;"",(VLOOKUP(D46,Datenquelle!$A$92:$D$99,3,FALSE)*H46),"")</f>
        <v/>
      </c>
      <c r="N46" s="184" t="str">
        <f t="shared" si="1"/>
        <v/>
      </c>
      <c r="O46" s="183" t="str">
        <f>IF(H46&lt;&gt;"",((H46*3/13)/'1) Dateneingabe'!C52),"")</f>
        <v/>
      </c>
      <c r="P46" s="184" t="str">
        <f>IF(N46&lt;&gt;"",(((N46/12)*3/13)/'1) Dateneingabe'!C52),"")</f>
        <v/>
      </c>
      <c r="Q46" s="173" t="str">
        <f t="shared" si="2"/>
        <v/>
      </c>
    </row>
    <row r="47" spans="1:17" x14ac:dyDescent="0.35">
      <c r="A47" s="141">
        <v>43</v>
      </c>
      <c r="B47" s="178" t="str">
        <f>IF('1) Dateneingabe'!B53&lt;&gt;"",'1) Dateneingabe'!B53,"")</f>
        <v/>
      </c>
      <c r="C47" s="179" t="str">
        <f>IF('1) Dateneingabe'!C53&lt;&gt;"",('1) Dateneingabe'!C53/Datenquelle!$C$36),"")</f>
        <v/>
      </c>
      <c r="D47" s="180" t="str">
        <f>IF('1) Dateneingabe'!D53&lt;&gt;"",VLOOKUP('1) Dateneingabe'!D53,Datenquelle!$A$1:$CD53,4,FALSE),"")</f>
        <v/>
      </c>
      <c r="E47" s="181" t="str">
        <f>IF('1) Dateneingabe'!D53&lt;&gt;"",VLOOKUP('1) Dateneingabe'!D53,Datenquelle!$A$1:$G$9,7,FALSE),"")</f>
        <v/>
      </c>
      <c r="F47" s="181" t="str">
        <f>IF('1) Dateneingabe'!L53&lt;&gt;"",'1) Dateneingabe'!L53,"")</f>
        <v/>
      </c>
      <c r="G47" s="181" t="str">
        <f>IF('1) Dateneingabe'!E53&lt;&gt;"",VLOOKUP('1) Dateneingabe'!E53,Datenquelle!$A$13:$X$33,E47,FALSE),"")</f>
        <v/>
      </c>
      <c r="H47" s="182" t="str">
        <f>IF(D47&lt;&gt;"",(C47*VLOOKUP(D47,Datenquelle!$A$102:$G$109,(G47+1),FALSE)),"")</f>
        <v/>
      </c>
      <c r="I47" s="183" t="str">
        <f>IF(B47&lt;&gt;"",VLOOKUP('1) Dateneingabe'!G53,Datenquelle!$A$39:$D$40,4,FALSE),"")</f>
        <v/>
      </c>
      <c r="J47" s="183" t="str">
        <f>IF(D47&lt;&gt;"",(VLOOKUP(D47,Datenquelle!$A$92:$D$99,2,FALSE)*C47),"")</f>
        <v/>
      </c>
      <c r="K47" s="183" t="str">
        <f>IF('1) Dateneingabe'!F53&lt;&gt;"",(VLOOKUP('1) Dateneingabe'!F53,Datenquelle!$A$112:$B$119,2,FALSE)*C47),"")</f>
        <v/>
      </c>
      <c r="L47" s="184" t="str">
        <f t="shared" si="0"/>
        <v/>
      </c>
      <c r="M47" s="183" t="str">
        <f>IF(H47&lt;&gt;"",(VLOOKUP(D47,Datenquelle!$A$92:$D$99,3,FALSE)*H47),"")</f>
        <v/>
      </c>
      <c r="N47" s="184" t="str">
        <f t="shared" si="1"/>
        <v/>
      </c>
      <c r="O47" s="183" t="str">
        <f>IF(H47&lt;&gt;"",((H47*3/13)/'1) Dateneingabe'!C53),"")</f>
        <v/>
      </c>
      <c r="P47" s="184" t="str">
        <f>IF(N47&lt;&gt;"",(((N47/12)*3/13)/'1) Dateneingabe'!C53),"")</f>
        <v/>
      </c>
      <c r="Q47" s="173" t="str">
        <f t="shared" si="2"/>
        <v/>
      </c>
    </row>
    <row r="48" spans="1:17" x14ac:dyDescent="0.35">
      <c r="A48" s="141">
        <v>44</v>
      </c>
      <c r="B48" s="178" t="str">
        <f>IF('1) Dateneingabe'!B54&lt;&gt;"",'1) Dateneingabe'!B54,"")</f>
        <v/>
      </c>
      <c r="C48" s="179" t="str">
        <f>IF('1) Dateneingabe'!C54&lt;&gt;"",('1) Dateneingabe'!C54/Datenquelle!$C$36),"")</f>
        <v/>
      </c>
      <c r="D48" s="180" t="str">
        <f>IF('1) Dateneingabe'!D54&lt;&gt;"",VLOOKUP('1) Dateneingabe'!D54,Datenquelle!$A$1:$CD54,4,FALSE),"")</f>
        <v/>
      </c>
      <c r="E48" s="181" t="str">
        <f>IF('1) Dateneingabe'!D54&lt;&gt;"",VLOOKUP('1) Dateneingabe'!D54,Datenquelle!$A$1:$G$9,7,FALSE),"")</f>
        <v/>
      </c>
      <c r="F48" s="181" t="str">
        <f>IF('1) Dateneingabe'!L54&lt;&gt;"",'1) Dateneingabe'!L54,"")</f>
        <v/>
      </c>
      <c r="G48" s="181" t="str">
        <f>IF('1) Dateneingabe'!E54&lt;&gt;"",VLOOKUP('1) Dateneingabe'!E54,Datenquelle!$A$13:$X$33,E48,FALSE),"")</f>
        <v/>
      </c>
      <c r="H48" s="182" t="str">
        <f>IF(D48&lt;&gt;"",(C48*VLOOKUP(D48,Datenquelle!$A$102:$G$109,(G48+1),FALSE)),"")</f>
        <v/>
      </c>
      <c r="I48" s="183" t="str">
        <f>IF(B48&lt;&gt;"",VLOOKUP('1) Dateneingabe'!G54,Datenquelle!$A$39:$D$40,4,FALSE),"")</f>
        <v/>
      </c>
      <c r="J48" s="183" t="str">
        <f>IF(D48&lt;&gt;"",(VLOOKUP(D48,Datenquelle!$A$92:$D$99,2,FALSE)*C48),"")</f>
        <v/>
      </c>
      <c r="K48" s="183" t="str">
        <f>IF('1) Dateneingabe'!F54&lt;&gt;"",(VLOOKUP('1) Dateneingabe'!F54,Datenquelle!$A$112:$B$119,2,FALSE)*C48),"")</f>
        <v/>
      </c>
      <c r="L48" s="184" t="str">
        <f t="shared" si="0"/>
        <v/>
      </c>
      <c r="M48" s="183" t="str">
        <f>IF(H48&lt;&gt;"",(VLOOKUP(D48,Datenquelle!$A$92:$D$99,3,FALSE)*H48),"")</f>
        <v/>
      </c>
      <c r="N48" s="184" t="str">
        <f t="shared" si="1"/>
        <v/>
      </c>
      <c r="O48" s="183" t="str">
        <f>IF(H48&lt;&gt;"",((H48*3/13)/'1) Dateneingabe'!C54),"")</f>
        <v/>
      </c>
      <c r="P48" s="184" t="str">
        <f>IF(N48&lt;&gt;"",(((N48/12)*3/13)/'1) Dateneingabe'!C54),"")</f>
        <v/>
      </c>
      <c r="Q48" s="173" t="str">
        <f t="shared" si="2"/>
        <v/>
      </c>
    </row>
    <row r="49" spans="1:17" x14ac:dyDescent="0.35">
      <c r="A49" s="141">
        <v>45</v>
      </c>
      <c r="B49" s="178" t="str">
        <f>IF('1) Dateneingabe'!B55&lt;&gt;"",'1) Dateneingabe'!B55,"")</f>
        <v/>
      </c>
      <c r="C49" s="179" t="str">
        <f>IF('1) Dateneingabe'!C55&lt;&gt;"",('1) Dateneingabe'!C55/Datenquelle!$C$36),"")</f>
        <v/>
      </c>
      <c r="D49" s="180" t="str">
        <f>IF('1) Dateneingabe'!D55&lt;&gt;"",VLOOKUP('1) Dateneingabe'!D55,Datenquelle!$A$1:$CD55,4,FALSE),"")</f>
        <v/>
      </c>
      <c r="E49" s="181" t="str">
        <f>IF('1) Dateneingabe'!D55&lt;&gt;"",VLOOKUP('1) Dateneingabe'!D55,Datenquelle!$A$1:$G$9,7,FALSE),"")</f>
        <v/>
      </c>
      <c r="F49" s="181" t="str">
        <f>IF('1) Dateneingabe'!L55&lt;&gt;"",'1) Dateneingabe'!L55,"")</f>
        <v/>
      </c>
      <c r="G49" s="181" t="str">
        <f>IF('1) Dateneingabe'!E55&lt;&gt;"",VLOOKUP('1) Dateneingabe'!E55,Datenquelle!$A$13:$X$33,E49,FALSE),"")</f>
        <v/>
      </c>
      <c r="H49" s="182" t="str">
        <f>IF(D49&lt;&gt;"",(C49*VLOOKUP(D49,Datenquelle!$A$102:$G$109,(G49+1),FALSE)),"")</f>
        <v/>
      </c>
      <c r="I49" s="183" t="str">
        <f>IF(B49&lt;&gt;"",VLOOKUP('1) Dateneingabe'!G55,Datenquelle!$A$39:$D$40,4,FALSE),"")</f>
        <v/>
      </c>
      <c r="J49" s="183" t="str">
        <f>IF(D49&lt;&gt;"",(VLOOKUP(D49,Datenquelle!$A$92:$D$99,2,FALSE)*C49),"")</f>
        <v/>
      </c>
      <c r="K49" s="183" t="str">
        <f>IF('1) Dateneingabe'!F55&lt;&gt;"",(VLOOKUP('1) Dateneingabe'!F55,Datenquelle!$A$112:$B$119,2,FALSE)*C49),"")</f>
        <v/>
      </c>
      <c r="L49" s="184" t="str">
        <f t="shared" si="0"/>
        <v/>
      </c>
      <c r="M49" s="183" t="str">
        <f>IF(H49&lt;&gt;"",(VLOOKUP(D49,Datenquelle!$A$92:$D$99,3,FALSE)*H49),"")</f>
        <v/>
      </c>
      <c r="N49" s="184" t="str">
        <f t="shared" si="1"/>
        <v/>
      </c>
      <c r="O49" s="183" t="str">
        <f>IF(H49&lt;&gt;"",((H49*3/13)/'1) Dateneingabe'!C55),"")</f>
        <v/>
      </c>
      <c r="P49" s="184" t="str">
        <f>IF(N49&lt;&gt;"",(((N49/12)*3/13)/'1) Dateneingabe'!C55),"")</f>
        <v/>
      </c>
      <c r="Q49" s="173" t="str">
        <f t="shared" si="2"/>
        <v/>
      </c>
    </row>
    <row r="50" spans="1:17" x14ac:dyDescent="0.35">
      <c r="A50" s="141">
        <v>46</v>
      </c>
      <c r="B50" s="178" t="str">
        <f>IF('1) Dateneingabe'!B56&lt;&gt;"",'1) Dateneingabe'!B56,"")</f>
        <v/>
      </c>
      <c r="C50" s="179" t="str">
        <f>IF('1) Dateneingabe'!C56&lt;&gt;"",('1) Dateneingabe'!C56/Datenquelle!$C$36),"")</f>
        <v/>
      </c>
      <c r="D50" s="180" t="str">
        <f>IF('1) Dateneingabe'!D56&lt;&gt;"",VLOOKUP('1) Dateneingabe'!D56,Datenquelle!$A$1:$CD56,4,FALSE),"")</f>
        <v/>
      </c>
      <c r="E50" s="181" t="str">
        <f>IF('1) Dateneingabe'!D56&lt;&gt;"",VLOOKUP('1) Dateneingabe'!D56,Datenquelle!$A$1:$G$9,7,FALSE),"")</f>
        <v/>
      </c>
      <c r="F50" s="181" t="str">
        <f>IF('1) Dateneingabe'!L56&lt;&gt;"",'1) Dateneingabe'!L56,"")</f>
        <v/>
      </c>
      <c r="G50" s="181" t="str">
        <f>IF('1) Dateneingabe'!E56&lt;&gt;"",VLOOKUP('1) Dateneingabe'!E56,Datenquelle!$A$13:$X$33,E50,FALSE),"")</f>
        <v/>
      </c>
      <c r="H50" s="182" t="str">
        <f>IF(D50&lt;&gt;"",(C50*VLOOKUP(D50,Datenquelle!$A$102:$G$109,(G50+1),FALSE)),"")</f>
        <v/>
      </c>
      <c r="I50" s="183" t="str">
        <f>IF(B50&lt;&gt;"",VLOOKUP('1) Dateneingabe'!G56,Datenquelle!$A$39:$D$40,4,FALSE),"")</f>
        <v/>
      </c>
      <c r="J50" s="183" t="str">
        <f>IF(D50&lt;&gt;"",(VLOOKUP(D50,Datenquelle!$A$92:$D$99,2,FALSE)*C50),"")</f>
        <v/>
      </c>
      <c r="K50" s="183" t="str">
        <f>IF('1) Dateneingabe'!F56&lt;&gt;"",(VLOOKUP('1) Dateneingabe'!F56,Datenquelle!$A$112:$B$119,2,FALSE)*C50),"")</f>
        <v/>
      </c>
      <c r="L50" s="184" t="str">
        <f t="shared" si="0"/>
        <v/>
      </c>
      <c r="M50" s="183" t="str">
        <f>IF(H50&lt;&gt;"",(VLOOKUP(D50,Datenquelle!$A$92:$D$99,3,FALSE)*H50),"")</f>
        <v/>
      </c>
      <c r="N50" s="184" t="str">
        <f t="shared" si="1"/>
        <v/>
      </c>
      <c r="O50" s="183" t="str">
        <f>IF(H50&lt;&gt;"",((H50*3/13)/'1) Dateneingabe'!C56),"")</f>
        <v/>
      </c>
      <c r="P50" s="184" t="str">
        <f>IF(N50&lt;&gt;"",(((N50/12)*3/13)/'1) Dateneingabe'!C56),"")</f>
        <v/>
      </c>
      <c r="Q50" s="173" t="str">
        <f t="shared" si="2"/>
        <v/>
      </c>
    </row>
    <row r="51" spans="1:17" x14ac:dyDescent="0.35">
      <c r="A51" s="141">
        <v>47</v>
      </c>
      <c r="B51" s="178" t="str">
        <f>IF('1) Dateneingabe'!B57&lt;&gt;"",'1) Dateneingabe'!B57,"")</f>
        <v/>
      </c>
      <c r="C51" s="179" t="str">
        <f>IF('1) Dateneingabe'!C57&lt;&gt;"",('1) Dateneingabe'!C57/Datenquelle!$C$36),"")</f>
        <v/>
      </c>
      <c r="D51" s="180" t="str">
        <f>IF('1) Dateneingabe'!D57&lt;&gt;"",VLOOKUP('1) Dateneingabe'!D57,Datenquelle!$A$1:$CD57,4,FALSE),"")</f>
        <v/>
      </c>
      <c r="E51" s="181" t="str">
        <f>IF('1) Dateneingabe'!D57&lt;&gt;"",VLOOKUP('1) Dateneingabe'!D57,Datenquelle!$A$1:$G$9,7,FALSE),"")</f>
        <v/>
      </c>
      <c r="F51" s="181" t="str">
        <f>IF('1) Dateneingabe'!L57&lt;&gt;"",'1) Dateneingabe'!L57,"")</f>
        <v/>
      </c>
      <c r="G51" s="181" t="str">
        <f>IF('1) Dateneingabe'!E57&lt;&gt;"",VLOOKUP('1) Dateneingabe'!E57,Datenquelle!$A$13:$X$33,E51,FALSE),"")</f>
        <v/>
      </c>
      <c r="H51" s="182" t="str">
        <f>IF(D51&lt;&gt;"",(C51*VLOOKUP(D51,Datenquelle!$A$102:$G$109,(G51+1),FALSE)),"")</f>
        <v/>
      </c>
      <c r="I51" s="183" t="str">
        <f>IF(B51&lt;&gt;"",VLOOKUP('1) Dateneingabe'!G57,Datenquelle!$A$39:$D$40,4,FALSE),"")</f>
        <v/>
      </c>
      <c r="J51" s="183" t="str">
        <f>IF(D51&lt;&gt;"",(VLOOKUP(D51,Datenquelle!$A$92:$D$99,2,FALSE)*C51),"")</f>
        <v/>
      </c>
      <c r="K51" s="183" t="str">
        <f>IF('1) Dateneingabe'!F57&lt;&gt;"",(VLOOKUP('1) Dateneingabe'!F57,Datenquelle!$A$112:$B$119,2,FALSE)*C51),"")</f>
        <v/>
      </c>
      <c r="L51" s="184" t="str">
        <f t="shared" si="0"/>
        <v/>
      </c>
      <c r="M51" s="183" t="str">
        <f>IF(H51&lt;&gt;"",(VLOOKUP(D51,Datenquelle!$A$92:$D$99,3,FALSE)*H51),"")</f>
        <v/>
      </c>
      <c r="N51" s="184" t="str">
        <f t="shared" si="1"/>
        <v/>
      </c>
      <c r="O51" s="183" t="str">
        <f>IF(H51&lt;&gt;"",((H51*3/13)/'1) Dateneingabe'!C57),"")</f>
        <v/>
      </c>
      <c r="P51" s="184" t="str">
        <f>IF(N51&lt;&gt;"",(((N51/12)*3/13)/'1) Dateneingabe'!C57),"")</f>
        <v/>
      </c>
      <c r="Q51" s="173" t="str">
        <f t="shared" si="2"/>
        <v/>
      </c>
    </row>
    <row r="52" spans="1:17" x14ac:dyDescent="0.35">
      <c r="A52" s="141">
        <v>48</v>
      </c>
      <c r="B52" s="178" t="str">
        <f>IF('1) Dateneingabe'!B58&lt;&gt;"",'1) Dateneingabe'!B58,"")</f>
        <v/>
      </c>
      <c r="C52" s="179" t="str">
        <f>IF('1) Dateneingabe'!C58&lt;&gt;"",('1) Dateneingabe'!C58/Datenquelle!$C$36),"")</f>
        <v/>
      </c>
      <c r="D52" s="180" t="str">
        <f>IF('1) Dateneingabe'!D58&lt;&gt;"",VLOOKUP('1) Dateneingabe'!D58,Datenquelle!$A$1:$CD58,4,FALSE),"")</f>
        <v/>
      </c>
      <c r="E52" s="181" t="str">
        <f>IF('1) Dateneingabe'!D58&lt;&gt;"",VLOOKUP('1) Dateneingabe'!D58,Datenquelle!$A$1:$G$9,7,FALSE),"")</f>
        <v/>
      </c>
      <c r="F52" s="181" t="str">
        <f>IF('1) Dateneingabe'!L58&lt;&gt;"",'1) Dateneingabe'!L58,"")</f>
        <v/>
      </c>
      <c r="G52" s="181" t="str">
        <f>IF('1) Dateneingabe'!E58&lt;&gt;"",VLOOKUP('1) Dateneingabe'!E58,Datenquelle!$A$13:$X$33,E52,FALSE),"")</f>
        <v/>
      </c>
      <c r="H52" s="182" t="str">
        <f>IF(D52&lt;&gt;"",(C52*VLOOKUP(D52,Datenquelle!$A$102:$G$109,(G52+1),FALSE)),"")</f>
        <v/>
      </c>
      <c r="I52" s="183" t="str">
        <f>IF(B52&lt;&gt;"",VLOOKUP('1) Dateneingabe'!G58,Datenquelle!$A$39:$D$40,4,FALSE),"")</f>
        <v/>
      </c>
      <c r="J52" s="183" t="str">
        <f>IF(D52&lt;&gt;"",(VLOOKUP(D52,Datenquelle!$A$92:$D$99,2,FALSE)*C52),"")</f>
        <v/>
      </c>
      <c r="K52" s="183" t="str">
        <f>IF('1) Dateneingabe'!F58&lt;&gt;"",(VLOOKUP('1) Dateneingabe'!F58,Datenquelle!$A$112:$B$119,2,FALSE)*C52),"")</f>
        <v/>
      </c>
      <c r="L52" s="184" t="str">
        <f t="shared" si="0"/>
        <v/>
      </c>
      <c r="M52" s="183" t="str">
        <f>IF(H52&lt;&gt;"",(VLOOKUP(D52,Datenquelle!$A$92:$D$99,3,FALSE)*H52),"")</f>
        <v/>
      </c>
      <c r="N52" s="184" t="str">
        <f t="shared" si="1"/>
        <v/>
      </c>
      <c r="O52" s="183" t="str">
        <f>IF(H52&lt;&gt;"",((H52*3/13)/'1) Dateneingabe'!C58),"")</f>
        <v/>
      </c>
      <c r="P52" s="184" t="str">
        <f>IF(N52&lt;&gt;"",(((N52/12)*3/13)/'1) Dateneingabe'!C58),"")</f>
        <v/>
      </c>
      <c r="Q52" s="173" t="str">
        <f t="shared" si="2"/>
        <v/>
      </c>
    </row>
    <row r="53" spans="1:17" x14ac:dyDescent="0.35">
      <c r="A53" s="141">
        <v>49</v>
      </c>
      <c r="B53" s="178" t="str">
        <f>IF('1) Dateneingabe'!B59&lt;&gt;"",'1) Dateneingabe'!B59,"")</f>
        <v/>
      </c>
      <c r="C53" s="179" t="str">
        <f>IF('1) Dateneingabe'!C59&lt;&gt;"",('1) Dateneingabe'!C59/Datenquelle!$C$36),"")</f>
        <v/>
      </c>
      <c r="D53" s="180" t="str">
        <f>IF('1) Dateneingabe'!D59&lt;&gt;"",VLOOKUP('1) Dateneingabe'!D59,Datenquelle!$A$1:$CD59,4,FALSE),"")</f>
        <v/>
      </c>
      <c r="E53" s="181" t="str">
        <f>IF('1) Dateneingabe'!D59&lt;&gt;"",VLOOKUP('1) Dateneingabe'!D59,Datenquelle!$A$1:$G$9,7,FALSE),"")</f>
        <v/>
      </c>
      <c r="F53" s="181" t="str">
        <f>IF('1) Dateneingabe'!L59&lt;&gt;"",'1) Dateneingabe'!L59,"")</f>
        <v/>
      </c>
      <c r="G53" s="181" t="str">
        <f>IF('1) Dateneingabe'!E59&lt;&gt;"",VLOOKUP('1) Dateneingabe'!E59,Datenquelle!$A$13:$X$33,E53,FALSE),"")</f>
        <v/>
      </c>
      <c r="H53" s="182" t="str">
        <f>IF(D53&lt;&gt;"",(C53*VLOOKUP(D53,Datenquelle!$A$102:$G$109,(G53+1),FALSE)),"")</f>
        <v/>
      </c>
      <c r="I53" s="183" t="str">
        <f>IF(B53&lt;&gt;"",VLOOKUP('1) Dateneingabe'!G59,Datenquelle!$A$39:$D$40,4,FALSE),"")</f>
        <v/>
      </c>
      <c r="J53" s="183" t="str">
        <f>IF(D53&lt;&gt;"",(VLOOKUP(D53,Datenquelle!$A$92:$D$99,2,FALSE)*C53),"")</f>
        <v/>
      </c>
      <c r="K53" s="183" t="str">
        <f>IF('1) Dateneingabe'!F59&lt;&gt;"",(VLOOKUP('1) Dateneingabe'!F59,Datenquelle!$A$112:$B$119,2,FALSE)*C53),"")</f>
        <v/>
      </c>
      <c r="L53" s="184" t="str">
        <f t="shared" si="0"/>
        <v/>
      </c>
      <c r="M53" s="183" t="str">
        <f>IF(H53&lt;&gt;"",(VLOOKUP(D53,Datenquelle!$A$92:$D$99,3,FALSE)*H53),"")</f>
        <v/>
      </c>
      <c r="N53" s="184" t="str">
        <f t="shared" si="1"/>
        <v/>
      </c>
      <c r="O53" s="183" t="str">
        <f>IF(H53&lt;&gt;"",((H53*3/13)/'1) Dateneingabe'!C59),"")</f>
        <v/>
      </c>
      <c r="P53" s="184" t="str">
        <f>IF(N53&lt;&gt;"",(((N53/12)*3/13)/'1) Dateneingabe'!C59),"")</f>
        <v/>
      </c>
      <c r="Q53" s="173" t="str">
        <f t="shared" si="2"/>
        <v/>
      </c>
    </row>
    <row r="54" spans="1:17" x14ac:dyDescent="0.35">
      <c r="A54" s="141">
        <v>50</v>
      </c>
      <c r="B54" s="178" t="str">
        <f>IF('1) Dateneingabe'!B60&lt;&gt;"",'1) Dateneingabe'!B60,"")</f>
        <v/>
      </c>
      <c r="C54" s="179" t="str">
        <f>IF('1) Dateneingabe'!C60&lt;&gt;"",('1) Dateneingabe'!C60/Datenquelle!$C$36),"")</f>
        <v/>
      </c>
      <c r="D54" s="180" t="str">
        <f>IF('1) Dateneingabe'!D60&lt;&gt;"",VLOOKUP('1) Dateneingabe'!D60,Datenquelle!$A$1:$CD60,4,FALSE),"")</f>
        <v/>
      </c>
      <c r="E54" s="181" t="str">
        <f>IF('1) Dateneingabe'!D60&lt;&gt;"",VLOOKUP('1) Dateneingabe'!D60,Datenquelle!$A$1:$G$9,7,FALSE),"")</f>
        <v/>
      </c>
      <c r="F54" s="181" t="str">
        <f>IF('1) Dateneingabe'!L60&lt;&gt;"",'1) Dateneingabe'!L60,"")</f>
        <v/>
      </c>
      <c r="G54" s="181" t="str">
        <f>IF('1) Dateneingabe'!E60&lt;&gt;"",VLOOKUP('1) Dateneingabe'!E60,Datenquelle!$A$13:$X$33,E54,FALSE),"")</f>
        <v/>
      </c>
      <c r="H54" s="182" t="str">
        <f>IF(D54&lt;&gt;"",(C54*VLOOKUP(D54,Datenquelle!$A$102:$G$109,(G54+1),FALSE)),"")</f>
        <v/>
      </c>
      <c r="I54" s="183" t="str">
        <f>IF(B54&lt;&gt;"",VLOOKUP('1) Dateneingabe'!G60,Datenquelle!$A$39:$D$40,4,FALSE),"")</f>
        <v/>
      </c>
      <c r="J54" s="183" t="str">
        <f>IF(D54&lt;&gt;"",(VLOOKUP(D54,Datenquelle!$A$92:$D$99,2,FALSE)*C54),"")</f>
        <v/>
      </c>
      <c r="K54" s="183" t="str">
        <f>IF('1) Dateneingabe'!F60&lt;&gt;"",(VLOOKUP('1) Dateneingabe'!F60,Datenquelle!$A$112:$B$119,2,FALSE)*C54),"")</f>
        <v/>
      </c>
      <c r="L54" s="184" t="str">
        <f t="shared" si="0"/>
        <v/>
      </c>
      <c r="M54" s="183" t="str">
        <f>IF(H54&lt;&gt;"",(VLOOKUP(D54,Datenquelle!$A$92:$D$99,3,FALSE)*H54),"")</f>
        <v/>
      </c>
      <c r="N54" s="184" t="str">
        <f t="shared" si="1"/>
        <v/>
      </c>
      <c r="O54" s="183" t="str">
        <f>IF(H54&lt;&gt;"",((H54*3/13)/'1) Dateneingabe'!C60),"")</f>
        <v/>
      </c>
      <c r="P54" s="184" t="str">
        <f>IF(N54&lt;&gt;"",(((N54/12)*3/13)/'1) Dateneingabe'!C60),"")</f>
        <v/>
      </c>
      <c r="Q54" s="173" t="str">
        <f t="shared" si="2"/>
        <v/>
      </c>
    </row>
    <row r="55" spans="1:17" x14ac:dyDescent="0.35">
      <c r="A55" s="141">
        <v>51</v>
      </c>
      <c r="B55" s="178" t="str">
        <f>IF('1) Dateneingabe'!B61&lt;&gt;"",'1) Dateneingabe'!B61,"")</f>
        <v/>
      </c>
      <c r="C55" s="179" t="str">
        <f>IF('1) Dateneingabe'!C61&lt;&gt;"",('1) Dateneingabe'!C61/Datenquelle!$C$36),"")</f>
        <v/>
      </c>
      <c r="D55" s="180" t="str">
        <f>IF('1) Dateneingabe'!D61&lt;&gt;"",VLOOKUP('1) Dateneingabe'!D61,Datenquelle!$A$1:$CD61,4,FALSE),"")</f>
        <v/>
      </c>
      <c r="E55" s="181" t="str">
        <f>IF('1) Dateneingabe'!D61&lt;&gt;"",VLOOKUP('1) Dateneingabe'!D61,Datenquelle!$A$1:$G$9,7,FALSE),"")</f>
        <v/>
      </c>
      <c r="F55" s="181" t="str">
        <f>IF('1) Dateneingabe'!L61&lt;&gt;"",'1) Dateneingabe'!L61,"")</f>
        <v/>
      </c>
      <c r="G55" s="181" t="str">
        <f>IF('1) Dateneingabe'!E61&lt;&gt;"",VLOOKUP('1) Dateneingabe'!E61,Datenquelle!$A$13:$X$33,E55,FALSE),"")</f>
        <v/>
      </c>
      <c r="H55" s="182" t="str">
        <f>IF(D55&lt;&gt;"",(C55*VLOOKUP(D55,Datenquelle!$A$102:$G$109,(G55+1),FALSE)),"")</f>
        <v/>
      </c>
      <c r="I55" s="183" t="str">
        <f>IF(B55&lt;&gt;"",VLOOKUP('1) Dateneingabe'!G61,Datenquelle!$A$39:$D$40,4,FALSE),"")</f>
        <v/>
      </c>
      <c r="J55" s="183" t="str">
        <f>IF(D55&lt;&gt;"",(VLOOKUP(D55,Datenquelle!$A$92:$D$99,2,FALSE)*C55),"")</f>
        <v/>
      </c>
      <c r="K55" s="183" t="str">
        <f>IF('1) Dateneingabe'!F61&lt;&gt;"",(VLOOKUP('1) Dateneingabe'!F61,Datenquelle!$A$112:$B$119,2,FALSE)*C55),"")</f>
        <v/>
      </c>
      <c r="L55" s="184" t="str">
        <f t="shared" ref="L55:L91" si="3">IF(H55&lt;&gt;"",SUM(H55:K55),"")</f>
        <v/>
      </c>
      <c r="M55" s="183" t="str">
        <f>IF(H55&lt;&gt;"",(VLOOKUP(D55,Datenquelle!$A$92:$D$99,3,FALSE)*H55),"")</f>
        <v/>
      </c>
      <c r="N55" s="184" t="str">
        <f t="shared" ref="N55:N91" si="4">IF(L55&lt;&gt;"",(L55*12)+M55,"")</f>
        <v/>
      </c>
      <c r="O55" s="183" t="str">
        <f>IF(H55&lt;&gt;"",((H55*3/13)/'1) Dateneingabe'!C61),"")</f>
        <v/>
      </c>
      <c r="P55" s="184" t="str">
        <f>IF(N55&lt;&gt;"",(((N55/12)*3/13)/'1) Dateneingabe'!C61),"")</f>
        <v/>
      </c>
      <c r="Q55" s="173" t="str">
        <f t="shared" si="2"/>
        <v/>
      </c>
    </row>
    <row r="56" spans="1:17" x14ac:dyDescent="0.35">
      <c r="A56" s="141">
        <v>52</v>
      </c>
      <c r="B56" s="178" t="str">
        <f>IF('1) Dateneingabe'!B62&lt;&gt;"",'1) Dateneingabe'!B62,"")</f>
        <v/>
      </c>
      <c r="C56" s="179" t="str">
        <f>IF('1) Dateneingabe'!C62&lt;&gt;"",('1) Dateneingabe'!C62/Datenquelle!$C$36),"")</f>
        <v/>
      </c>
      <c r="D56" s="180" t="str">
        <f>IF('1) Dateneingabe'!D62&lt;&gt;"",VLOOKUP('1) Dateneingabe'!D62,Datenquelle!$A$1:$CD62,4,FALSE),"")</f>
        <v/>
      </c>
      <c r="E56" s="181" t="str">
        <f>IF('1) Dateneingabe'!D62&lt;&gt;"",VLOOKUP('1) Dateneingabe'!D62,Datenquelle!$A$1:$G$9,7,FALSE),"")</f>
        <v/>
      </c>
      <c r="F56" s="181" t="str">
        <f>IF('1) Dateneingabe'!L62&lt;&gt;"",'1) Dateneingabe'!L62,"")</f>
        <v/>
      </c>
      <c r="G56" s="181" t="str">
        <f>IF('1) Dateneingabe'!E62&lt;&gt;"",VLOOKUP('1) Dateneingabe'!E62,Datenquelle!$A$13:$X$33,E56,FALSE),"")</f>
        <v/>
      </c>
      <c r="H56" s="182" t="str">
        <f>IF(D56&lt;&gt;"",(C56*VLOOKUP(D56,Datenquelle!$A$102:$G$109,(G56+1),FALSE)),"")</f>
        <v/>
      </c>
      <c r="I56" s="183" t="str">
        <f>IF(B56&lt;&gt;"",VLOOKUP('1) Dateneingabe'!G62,Datenquelle!$A$39:$D$40,4,FALSE),"")</f>
        <v/>
      </c>
      <c r="J56" s="183" t="str">
        <f>IF(D56&lt;&gt;"",(VLOOKUP(D56,Datenquelle!$A$92:$D$99,2,FALSE)*C56),"")</f>
        <v/>
      </c>
      <c r="K56" s="183" t="str">
        <f>IF('1) Dateneingabe'!F62&lt;&gt;"",(VLOOKUP('1) Dateneingabe'!F62,Datenquelle!$A$112:$B$119,2,FALSE)*C56),"")</f>
        <v/>
      </c>
      <c r="L56" s="184" t="str">
        <f t="shared" si="3"/>
        <v/>
      </c>
      <c r="M56" s="183" t="str">
        <f>IF(H56&lt;&gt;"",(VLOOKUP(D56,Datenquelle!$A$92:$D$99,3,FALSE)*H56),"")</f>
        <v/>
      </c>
      <c r="N56" s="184" t="str">
        <f t="shared" si="4"/>
        <v/>
      </c>
      <c r="O56" s="183" t="str">
        <f>IF(H56&lt;&gt;"",((H56*3/13)/'1) Dateneingabe'!C62),"")</f>
        <v/>
      </c>
      <c r="P56" s="184" t="str">
        <f>IF(N56&lt;&gt;"",(((N56/12)*3/13)/'1) Dateneingabe'!C62),"")</f>
        <v/>
      </c>
      <c r="Q56" s="173" t="str">
        <f t="shared" si="2"/>
        <v/>
      </c>
    </row>
    <row r="57" spans="1:17" x14ac:dyDescent="0.35">
      <c r="A57" s="141">
        <v>53</v>
      </c>
      <c r="B57" s="178" t="str">
        <f>IF('1) Dateneingabe'!B63&lt;&gt;"",'1) Dateneingabe'!B63,"")</f>
        <v/>
      </c>
      <c r="C57" s="179" t="str">
        <f>IF('1) Dateneingabe'!C63&lt;&gt;"",('1) Dateneingabe'!C63/Datenquelle!$C$36),"")</f>
        <v/>
      </c>
      <c r="D57" s="180" t="str">
        <f>IF('1) Dateneingabe'!D63&lt;&gt;"",VLOOKUP('1) Dateneingabe'!D63,Datenquelle!$A$1:$CD63,4,FALSE),"")</f>
        <v/>
      </c>
      <c r="E57" s="181" t="str">
        <f>IF('1) Dateneingabe'!D63&lt;&gt;"",VLOOKUP('1) Dateneingabe'!D63,Datenquelle!$A$1:$G$9,7,FALSE),"")</f>
        <v/>
      </c>
      <c r="F57" s="181" t="str">
        <f>IF('1) Dateneingabe'!L63&lt;&gt;"",'1) Dateneingabe'!L63,"")</f>
        <v/>
      </c>
      <c r="G57" s="181" t="str">
        <f>IF('1) Dateneingabe'!E63&lt;&gt;"",VLOOKUP('1) Dateneingabe'!E63,Datenquelle!$A$13:$X$33,E57,FALSE),"")</f>
        <v/>
      </c>
      <c r="H57" s="182" t="str">
        <f>IF(D57&lt;&gt;"",(C57*VLOOKUP(D57,Datenquelle!$A$102:$G$109,(G57+1),FALSE)),"")</f>
        <v/>
      </c>
      <c r="I57" s="183" t="str">
        <f>IF(B57&lt;&gt;"",VLOOKUP('1) Dateneingabe'!G63,Datenquelle!$A$39:$D$40,4,FALSE),"")</f>
        <v/>
      </c>
      <c r="J57" s="183" t="str">
        <f>IF(D57&lt;&gt;"",(VLOOKUP(D57,Datenquelle!$A$92:$D$99,2,FALSE)*C57),"")</f>
        <v/>
      </c>
      <c r="K57" s="183" t="str">
        <f>IF('1) Dateneingabe'!F63&lt;&gt;"",(VLOOKUP('1) Dateneingabe'!F63,Datenquelle!$A$112:$B$119,2,FALSE)*C57),"")</f>
        <v/>
      </c>
      <c r="L57" s="184" t="str">
        <f t="shared" si="3"/>
        <v/>
      </c>
      <c r="M57" s="183" t="str">
        <f>IF(H57&lt;&gt;"",(VLOOKUP(D57,Datenquelle!$A$92:$D$99,3,FALSE)*H57),"")</f>
        <v/>
      </c>
      <c r="N57" s="184" t="str">
        <f t="shared" si="4"/>
        <v/>
      </c>
      <c r="O57" s="183" t="str">
        <f>IF(H57&lt;&gt;"",((H57*3/13)/'1) Dateneingabe'!C63),"")</f>
        <v/>
      </c>
      <c r="P57" s="184" t="str">
        <f>IF(N57&lt;&gt;"",(((N57/12)*3/13)/'1) Dateneingabe'!C63),"")</f>
        <v/>
      </c>
      <c r="Q57" s="173" t="str">
        <f t="shared" si="2"/>
        <v/>
      </c>
    </row>
    <row r="58" spans="1:17" x14ac:dyDescent="0.35">
      <c r="A58" s="141">
        <v>54</v>
      </c>
      <c r="B58" s="178" t="str">
        <f>IF('1) Dateneingabe'!B64&lt;&gt;"",'1) Dateneingabe'!B64,"")</f>
        <v/>
      </c>
      <c r="C58" s="179" t="str">
        <f>IF('1) Dateneingabe'!C64&lt;&gt;"",('1) Dateneingabe'!C64/Datenquelle!$C$36),"")</f>
        <v/>
      </c>
      <c r="D58" s="180" t="str">
        <f>IF('1) Dateneingabe'!D64&lt;&gt;"",VLOOKUP('1) Dateneingabe'!D64,Datenquelle!$A$1:$CD64,4,FALSE),"")</f>
        <v/>
      </c>
      <c r="E58" s="181" t="str">
        <f>IF('1) Dateneingabe'!D64&lt;&gt;"",VLOOKUP('1) Dateneingabe'!D64,Datenquelle!$A$1:$G$9,7,FALSE),"")</f>
        <v/>
      </c>
      <c r="F58" s="181" t="str">
        <f>IF('1) Dateneingabe'!L64&lt;&gt;"",'1) Dateneingabe'!L64,"")</f>
        <v/>
      </c>
      <c r="G58" s="181" t="str">
        <f>IF('1) Dateneingabe'!E64&lt;&gt;"",VLOOKUP('1) Dateneingabe'!E64,Datenquelle!$A$13:$X$33,E58,FALSE),"")</f>
        <v/>
      </c>
      <c r="H58" s="182" t="str">
        <f>IF(D58&lt;&gt;"",(C58*VLOOKUP(D58,Datenquelle!$A$102:$G$109,(G58+1),FALSE)),"")</f>
        <v/>
      </c>
      <c r="I58" s="183" t="str">
        <f>IF(B58&lt;&gt;"",VLOOKUP('1) Dateneingabe'!G64,Datenquelle!$A$39:$D$40,4,FALSE),"")</f>
        <v/>
      </c>
      <c r="J58" s="183" t="str">
        <f>IF(D58&lt;&gt;"",(VLOOKUP(D58,Datenquelle!$A$92:$D$99,2,FALSE)*C58),"")</f>
        <v/>
      </c>
      <c r="K58" s="183" t="str">
        <f>IF('1) Dateneingabe'!F64&lt;&gt;"",(VLOOKUP('1) Dateneingabe'!F64,Datenquelle!$A$112:$B$119,2,FALSE)*C58),"")</f>
        <v/>
      </c>
      <c r="L58" s="184" t="str">
        <f t="shared" si="3"/>
        <v/>
      </c>
      <c r="M58" s="183" t="str">
        <f>IF(H58&lt;&gt;"",(VLOOKUP(D58,Datenquelle!$A$92:$D$99,3,FALSE)*H58),"")</f>
        <v/>
      </c>
      <c r="N58" s="184" t="str">
        <f t="shared" si="4"/>
        <v/>
      </c>
      <c r="O58" s="183" t="str">
        <f>IF(H58&lt;&gt;"",((H58*3/13)/'1) Dateneingabe'!C64),"")</f>
        <v/>
      </c>
      <c r="P58" s="184" t="str">
        <f>IF(N58&lt;&gt;"",(((N58/12)*3/13)/'1) Dateneingabe'!C64),"")</f>
        <v/>
      </c>
      <c r="Q58" s="173" t="str">
        <f t="shared" si="2"/>
        <v/>
      </c>
    </row>
    <row r="59" spans="1:17" x14ac:dyDescent="0.35">
      <c r="A59" s="141">
        <v>55</v>
      </c>
      <c r="B59" s="178" t="str">
        <f>IF('1) Dateneingabe'!B65&lt;&gt;"",'1) Dateneingabe'!B65,"")</f>
        <v/>
      </c>
      <c r="C59" s="179" t="str">
        <f>IF('1) Dateneingabe'!C65&lt;&gt;"",('1) Dateneingabe'!C65/Datenquelle!$C$36),"")</f>
        <v/>
      </c>
      <c r="D59" s="180" t="str">
        <f>IF('1) Dateneingabe'!D65&lt;&gt;"",VLOOKUP('1) Dateneingabe'!D65,Datenquelle!$A$1:$CD65,4,FALSE),"")</f>
        <v/>
      </c>
      <c r="E59" s="181" t="str">
        <f>IF('1) Dateneingabe'!D65&lt;&gt;"",VLOOKUP('1) Dateneingabe'!D65,Datenquelle!$A$1:$G$9,7,FALSE),"")</f>
        <v/>
      </c>
      <c r="F59" s="181" t="str">
        <f>IF('1) Dateneingabe'!L65&lt;&gt;"",'1) Dateneingabe'!L65,"")</f>
        <v/>
      </c>
      <c r="G59" s="181" t="str">
        <f>IF('1) Dateneingabe'!E65&lt;&gt;"",VLOOKUP('1) Dateneingabe'!E65,Datenquelle!$A$13:$X$33,E59,FALSE),"")</f>
        <v/>
      </c>
      <c r="H59" s="182" t="str">
        <f>IF(D59&lt;&gt;"",(C59*VLOOKUP(D59,Datenquelle!$A$102:$G$109,(G59+1),FALSE)),"")</f>
        <v/>
      </c>
      <c r="I59" s="183" t="str">
        <f>IF(B59&lt;&gt;"",VLOOKUP('1) Dateneingabe'!G65,Datenquelle!$A$39:$D$40,4,FALSE),"")</f>
        <v/>
      </c>
      <c r="J59" s="183" t="str">
        <f>IF(D59&lt;&gt;"",(VLOOKUP(D59,Datenquelle!$A$92:$D$99,2,FALSE)*C59),"")</f>
        <v/>
      </c>
      <c r="K59" s="183" t="str">
        <f>IF('1) Dateneingabe'!F65&lt;&gt;"",(VLOOKUP('1) Dateneingabe'!F65,Datenquelle!$A$112:$B$119,2,FALSE)*C59),"")</f>
        <v/>
      </c>
      <c r="L59" s="184" t="str">
        <f t="shared" si="3"/>
        <v/>
      </c>
      <c r="M59" s="183" t="str">
        <f>IF(H59&lt;&gt;"",(VLOOKUP(D59,Datenquelle!$A$92:$D$99,3,FALSE)*H59),"")</f>
        <v/>
      </c>
      <c r="N59" s="184" t="str">
        <f t="shared" si="4"/>
        <v/>
      </c>
      <c r="O59" s="183" t="str">
        <f>IF(H59&lt;&gt;"",((H59*3/13)/'1) Dateneingabe'!C65),"")</f>
        <v/>
      </c>
      <c r="P59" s="184" t="str">
        <f>IF(N59&lt;&gt;"",(((N59/12)*3/13)/'1) Dateneingabe'!C65),"")</f>
        <v/>
      </c>
      <c r="Q59" s="173" t="str">
        <f t="shared" si="2"/>
        <v/>
      </c>
    </row>
    <row r="60" spans="1:17" x14ac:dyDescent="0.35">
      <c r="A60" s="141">
        <v>56</v>
      </c>
      <c r="B60" s="178" t="str">
        <f>IF('1) Dateneingabe'!B66&lt;&gt;"",'1) Dateneingabe'!B66,"")</f>
        <v/>
      </c>
      <c r="C60" s="179" t="str">
        <f>IF('1) Dateneingabe'!C66&lt;&gt;"",('1) Dateneingabe'!C66/Datenquelle!$C$36),"")</f>
        <v/>
      </c>
      <c r="D60" s="180" t="str">
        <f>IF('1) Dateneingabe'!D66&lt;&gt;"",VLOOKUP('1) Dateneingabe'!D66,Datenquelle!$A$1:$CD66,4,FALSE),"")</f>
        <v/>
      </c>
      <c r="E60" s="181" t="str">
        <f>IF('1) Dateneingabe'!D66&lt;&gt;"",VLOOKUP('1) Dateneingabe'!D66,Datenquelle!$A$1:$G$9,7,FALSE),"")</f>
        <v/>
      </c>
      <c r="F60" s="181" t="str">
        <f>IF('1) Dateneingabe'!L66&lt;&gt;"",'1) Dateneingabe'!L66,"")</f>
        <v/>
      </c>
      <c r="G60" s="181" t="str">
        <f>IF('1) Dateneingabe'!E66&lt;&gt;"",VLOOKUP('1) Dateneingabe'!E66,Datenquelle!$A$13:$X$33,E60,FALSE),"")</f>
        <v/>
      </c>
      <c r="H60" s="182" t="str">
        <f>IF(D60&lt;&gt;"",(C60*VLOOKUP(D60,Datenquelle!$A$102:$G$109,(G60+1),FALSE)),"")</f>
        <v/>
      </c>
      <c r="I60" s="183" t="str">
        <f>IF(B60&lt;&gt;"",VLOOKUP('1) Dateneingabe'!G66,Datenquelle!$A$39:$D$40,4,FALSE),"")</f>
        <v/>
      </c>
      <c r="J60" s="183" t="str">
        <f>IF(D60&lt;&gt;"",(VLOOKUP(D60,Datenquelle!$A$92:$D$99,2,FALSE)*C60),"")</f>
        <v/>
      </c>
      <c r="K60" s="183" t="str">
        <f>IF('1) Dateneingabe'!F66&lt;&gt;"",(VLOOKUP('1) Dateneingabe'!F66,Datenquelle!$A$112:$B$119,2,FALSE)*C60),"")</f>
        <v/>
      </c>
      <c r="L60" s="184" t="str">
        <f t="shared" si="3"/>
        <v/>
      </c>
      <c r="M60" s="183" t="str">
        <f>IF(H60&lt;&gt;"",(VLOOKUP(D60,Datenquelle!$A$92:$D$99,3,FALSE)*H60),"")</f>
        <v/>
      </c>
      <c r="N60" s="184" t="str">
        <f t="shared" si="4"/>
        <v/>
      </c>
      <c r="O60" s="183" t="str">
        <f>IF(H60&lt;&gt;"",((H60*3/13)/'1) Dateneingabe'!C66),"")</f>
        <v/>
      </c>
      <c r="P60" s="184" t="str">
        <f>IF(N60&lt;&gt;"",(((N60/12)*3/13)/'1) Dateneingabe'!C66),"")</f>
        <v/>
      </c>
      <c r="Q60" s="173" t="str">
        <f t="shared" si="2"/>
        <v/>
      </c>
    </row>
    <row r="61" spans="1:17" x14ac:dyDescent="0.35">
      <c r="A61" s="141">
        <v>57</v>
      </c>
      <c r="B61" s="178" t="str">
        <f>IF('1) Dateneingabe'!B67&lt;&gt;"",'1) Dateneingabe'!B67,"")</f>
        <v/>
      </c>
      <c r="C61" s="179" t="str">
        <f>IF('1) Dateneingabe'!C67&lt;&gt;"",('1) Dateneingabe'!C67/Datenquelle!$C$36),"")</f>
        <v/>
      </c>
      <c r="D61" s="180" t="str">
        <f>IF('1) Dateneingabe'!D67&lt;&gt;"",VLOOKUP('1) Dateneingabe'!D67,Datenquelle!$A$1:$CD67,4,FALSE),"")</f>
        <v/>
      </c>
      <c r="E61" s="181" t="str">
        <f>IF('1) Dateneingabe'!D67&lt;&gt;"",VLOOKUP('1) Dateneingabe'!D67,Datenquelle!$A$1:$G$9,7,FALSE),"")</f>
        <v/>
      </c>
      <c r="F61" s="181" t="str">
        <f>IF('1) Dateneingabe'!L67&lt;&gt;"",'1) Dateneingabe'!L67,"")</f>
        <v/>
      </c>
      <c r="G61" s="181" t="str">
        <f>IF('1) Dateneingabe'!E67&lt;&gt;"",VLOOKUP('1) Dateneingabe'!E67,Datenquelle!$A$13:$X$33,E61,FALSE),"")</f>
        <v/>
      </c>
      <c r="H61" s="182" t="str">
        <f>IF(D61&lt;&gt;"",(C61*VLOOKUP(D61,Datenquelle!$A$102:$G$109,(G61+1),FALSE)),"")</f>
        <v/>
      </c>
      <c r="I61" s="183" t="str">
        <f>IF(B61&lt;&gt;"",VLOOKUP('1) Dateneingabe'!G67,Datenquelle!$A$39:$D$40,4,FALSE),"")</f>
        <v/>
      </c>
      <c r="J61" s="183" t="str">
        <f>IF(D61&lt;&gt;"",(VLOOKUP(D61,Datenquelle!$A$92:$D$99,2,FALSE)*C61),"")</f>
        <v/>
      </c>
      <c r="K61" s="183" t="str">
        <f>IF('1) Dateneingabe'!F67&lt;&gt;"",(VLOOKUP('1) Dateneingabe'!F67,Datenquelle!$A$112:$B$119,2,FALSE)*C61),"")</f>
        <v/>
      </c>
      <c r="L61" s="184" t="str">
        <f t="shared" si="3"/>
        <v/>
      </c>
      <c r="M61" s="183" t="str">
        <f>IF(H61&lt;&gt;"",(VLOOKUP(D61,Datenquelle!$A$92:$D$99,3,FALSE)*H61),"")</f>
        <v/>
      </c>
      <c r="N61" s="184" t="str">
        <f t="shared" si="4"/>
        <v/>
      </c>
      <c r="O61" s="183" t="str">
        <f>IF(H61&lt;&gt;"",((H61*3/13)/'1) Dateneingabe'!C67),"")</f>
        <v/>
      </c>
      <c r="P61" s="184" t="str">
        <f>IF(N61&lt;&gt;"",(((N61/12)*3/13)/'1) Dateneingabe'!C67),"")</f>
        <v/>
      </c>
      <c r="Q61" s="173" t="str">
        <f t="shared" si="2"/>
        <v/>
      </c>
    </row>
    <row r="62" spans="1:17" x14ac:dyDescent="0.35">
      <c r="A62" s="141">
        <v>58</v>
      </c>
      <c r="B62" s="178" t="str">
        <f>IF('1) Dateneingabe'!B68&lt;&gt;"",'1) Dateneingabe'!B68,"")</f>
        <v/>
      </c>
      <c r="C62" s="179" t="str">
        <f>IF('1) Dateneingabe'!C68&lt;&gt;"",('1) Dateneingabe'!C68/Datenquelle!$C$36),"")</f>
        <v/>
      </c>
      <c r="D62" s="180" t="str">
        <f>IF('1) Dateneingabe'!D68&lt;&gt;"",VLOOKUP('1) Dateneingabe'!D68,Datenquelle!$A$1:$CD68,4,FALSE),"")</f>
        <v/>
      </c>
      <c r="E62" s="181" t="str">
        <f>IF('1) Dateneingabe'!D68&lt;&gt;"",VLOOKUP('1) Dateneingabe'!D68,Datenquelle!$A$1:$G$9,7,FALSE),"")</f>
        <v/>
      </c>
      <c r="F62" s="181" t="str">
        <f>IF('1) Dateneingabe'!L68&lt;&gt;"",'1) Dateneingabe'!L68,"")</f>
        <v/>
      </c>
      <c r="G62" s="181" t="str">
        <f>IF('1) Dateneingabe'!E68&lt;&gt;"",VLOOKUP('1) Dateneingabe'!E68,Datenquelle!$A$13:$X$33,E62,FALSE),"")</f>
        <v/>
      </c>
      <c r="H62" s="182" t="str">
        <f>IF(D62&lt;&gt;"",(C62*VLOOKUP(D62,Datenquelle!$A$102:$G$109,(G62+1),FALSE)),"")</f>
        <v/>
      </c>
      <c r="I62" s="183" t="str">
        <f>IF(B62&lt;&gt;"",VLOOKUP('1) Dateneingabe'!G68,Datenquelle!$A$39:$D$40,4,FALSE),"")</f>
        <v/>
      </c>
      <c r="J62" s="183" t="str">
        <f>IF(D62&lt;&gt;"",(VLOOKUP(D62,Datenquelle!$A$92:$D$99,2,FALSE)*C62),"")</f>
        <v/>
      </c>
      <c r="K62" s="183" t="str">
        <f>IF('1) Dateneingabe'!F68&lt;&gt;"",(VLOOKUP('1) Dateneingabe'!F68,Datenquelle!$A$112:$B$119,2,FALSE)*C62),"")</f>
        <v/>
      </c>
      <c r="L62" s="184" t="str">
        <f t="shared" si="3"/>
        <v/>
      </c>
      <c r="M62" s="183" t="str">
        <f>IF(H62&lt;&gt;"",(VLOOKUP(D62,Datenquelle!$A$92:$D$99,3,FALSE)*H62),"")</f>
        <v/>
      </c>
      <c r="N62" s="184" t="str">
        <f t="shared" si="4"/>
        <v/>
      </c>
      <c r="O62" s="183" t="str">
        <f>IF(H62&lt;&gt;"",((H62*3/13)/'1) Dateneingabe'!C68),"")</f>
        <v/>
      </c>
      <c r="P62" s="184" t="str">
        <f>IF(N62&lt;&gt;"",(((N62/12)*3/13)/'1) Dateneingabe'!C68),"")</f>
        <v/>
      </c>
      <c r="Q62" s="173" t="str">
        <f t="shared" si="2"/>
        <v/>
      </c>
    </row>
    <row r="63" spans="1:17" x14ac:dyDescent="0.35">
      <c r="A63" s="141">
        <v>59</v>
      </c>
      <c r="B63" s="178" t="str">
        <f>IF('1) Dateneingabe'!B69&lt;&gt;"",'1) Dateneingabe'!B69,"")</f>
        <v/>
      </c>
      <c r="C63" s="179" t="str">
        <f>IF('1) Dateneingabe'!C69&lt;&gt;"",('1) Dateneingabe'!C69/Datenquelle!$C$36),"")</f>
        <v/>
      </c>
      <c r="D63" s="180" t="str">
        <f>IF('1) Dateneingabe'!D69&lt;&gt;"",VLOOKUP('1) Dateneingabe'!D69,Datenquelle!$A$1:$CD69,4,FALSE),"")</f>
        <v/>
      </c>
      <c r="E63" s="181" t="str">
        <f>IF('1) Dateneingabe'!D69&lt;&gt;"",VLOOKUP('1) Dateneingabe'!D69,Datenquelle!$A$1:$G$9,7,FALSE),"")</f>
        <v/>
      </c>
      <c r="F63" s="181" t="str">
        <f>IF('1) Dateneingabe'!L69&lt;&gt;"",'1) Dateneingabe'!L69,"")</f>
        <v/>
      </c>
      <c r="G63" s="181" t="str">
        <f>IF('1) Dateneingabe'!E69&lt;&gt;"",VLOOKUP('1) Dateneingabe'!E69,Datenquelle!$A$13:$X$33,E63,FALSE),"")</f>
        <v/>
      </c>
      <c r="H63" s="182" t="str">
        <f>IF(D63&lt;&gt;"",(C63*VLOOKUP(D63,Datenquelle!$A$102:$G$109,(G63+1),FALSE)),"")</f>
        <v/>
      </c>
      <c r="I63" s="183" t="str">
        <f>IF(B63&lt;&gt;"",VLOOKUP('1) Dateneingabe'!G69,Datenquelle!$A$39:$D$40,4,FALSE),"")</f>
        <v/>
      </c>
      <c r="J63" s="183" t="str">
        <f>IF(D63&lt;&gt;"",(VLOOKUP(D63,Datenquelle!$A$92:$D$99,2,FALSE)*C63),"")</f>
        <v/>
      </c>
      <c r="K63" s="183" t="str">
        <f>IF('1) Dateneingabe'!F69&lt;&gt;"",(VLOOKUP('1) Dateneingabe'!F69,Datenquelle!$A$112:$B$119,2,FALSE)*C63),"")</f>
        <v/>
      </c>
      <c r="L63" s="184" t="str">
        <f t="shared" si="3"/>
        <v/>
      </c>
      <c r="M63" s="183" t="str">
        <f>IF(H63&lt;&gt;"",(VLOOKUP(D63,Datenquelle!$A$92:$D$99,3,FALSE)*H63),"")</f>
        <v/>
      </c>
      <c r="N63" s="184" t="str">
        <f t="shared" si="4"/>
        <v/>
      </c>
      <c r="O63" s="183" t="str">
        <f>IF(H63&lt;&gt;"",((H63*3/13)/'1) Dateneingabe'!C69),"")</f>
        <v/>
      </c>
      <c r="P63" s="184" t="str">
        <f>IF(N63&lt;&gt;"",(((N63/12)*3/13)/'1) Dateneingabe'!C69),"")</f>
        <v/>
      </c>
      <c r="Q63" s="173" t="str">
        <f t="shared" si="2"/>
        <v/>
      </c>
    </row>
    <row r="64" spans="1:17" x14ac:dyDescent="0.35">
      <c r="A64" s="141">
        <v>60</v>
      </c>
      <c r="B64" s="178" t="str">
        <f>IF('1) Dateneingabe'!B70&lt;&gt;"",'1) Dateneingabe'!B70,"")</f>
        <v/>
      </c>
      <c r="C64" s="179" t="str">
        <f>IF('1) Dateneingabe'!C70&lt;&gt;"",('1) Dateneingabe'!C70/Datenquelle!$C$36),"")</f>
        <v/>
      </c>
      <c r="D64" s="180" t="str">
        <f>IF('1) Dateneingabe'!D70&lt;&gt;"",VLOOKUP('1) Dateneingabe'!D70,Datenquelle!$A$1:$CD70,4,FALSE),"")</f>
        <v/>
      </c>
      <c r="E64" s="181" t="str">
        <f>IF('1) Dateneingabe'!D70&lt;&gt;"",VLOOKUP('1) Dateneingabe'!D70,Datenquelle!$A$1:$G$9,7,FALSE),"")</f>
        <v/>
      </c>
      <c r="F64" s="181" t="str">
        <f>IF('1) Dateneingabe'!L70&lt;&gt;"",'1) Dateneingabe'!L70,"")</f>
        <v/>
      </c>
      <c r="G64" s="181" t="str">
        <f>IF('1) Dateneingabe'!E70&lt;&gt;"",VLOOKUP('1) Dateneingabe'!E70,Datenquelle!$A$13:$X$33,E64,FALSE),"")</f>
        <v/>
      </c>
      <c r="H64" s="182" t="str">
        <f>IF(D64&lt;&gt;"",(C64*VLOOKUP(D64,Datenquelle!$A$102:$G$109,(G64+1),FALSE)),"")</f>
        <v/>
      </c>
      <c r="I64" s="183" t="str">
        <f>IF(B64&lt;&gt;"",VLOOKUP('1) Dateneingabe'!G70,Datenquelle!$A$39:$D$40,4,FALSE),"")</f>
        <v/>
      </c>
      <c r="J64" s="183" t="str">
        <f>IF(D64&lt;&gt;"",(VLOOKUP(D64,Datenquelle!$A$92:$D$99,2,FALSE)*C64),"")</f>
        <v/>
      </c>
      <c r="K64" s="183" t="str">
        <f>IF('1) Dateneingabe'!F70&lt;&gt;"",(VLOOKUP('1) Dateneingabe'!F70,Datenquelle!$A$112:$B$119,2,FALSE)*C64),"")</f>
        <v/>
      </c>
      <c r="L64" s="184" t="str">
        <f t="shared" si="3"/>
        <v/>
      </c>
      <c r="M64" s="183" t="str">
        <f>IF(H64&lt;&gt;"",(VLOOKUP(D64,Datenquelle!$A$92:$D$99,3,FALSE)*H64),"")</f>
        <v/>
      </c>
      <c r="N64" s="184" t="str">
        <f t="shared" si="4"/>
        <v/>
      </c>
      <c r="O64" s="183" t="str">
        <f>IF(H64&lt;&gt;"",((H64*3/13)/'1) Dateneingabe'!C70),"")</f>
        <v/>
      </c>
      <c r="P64" s="184" t="str">
        <f>IF(N64&lt;&gt;"",(((N64/12)*3/13)/'1) Dateneingabe'!C70),"")</f>
        <v/>
      </c>
      <c r="Q64" s="173" t="str">
        <f t="shared" si="2"/>
        <v/>
      </c>
    </row>
    <row r="65" spans="1:17" x14ac:dyDescent="0.35">
      <c r="A65" s="141">
        <v>61</v>
      </c>
      <c r="B65" s="178" t="str">
        <f>IF('1) Dateneingabe'!B71&lt;&gt;"",'1) Dateneingabe'!B71,"")</f>
        <v/>
      </c>
      <c r="C65" s="179" t="str">
        <f>IF('1) Dateneingabe'!C71&lt;&gt;"",('1) Dateneingabe'!C71/Datenquelle!$C$36),"")</f>
        <v/>
      </c>
      <c r="D65" s="180" t="str">
        <f>IF('1) Dateneingabe'!D71&lt;&gt;"",VLOOKUP('1) Dateneingabe'!D71,Datenquelle!$A$1:$CD71,4,FALSE),"")</f>
        <v/>
      </c>
      <c r="E65" s="181" t="str">
        <f>IF('1) Dateneingabe'!D71&lt;&gt;"",VLOOKUP('1) Dateneingabe'!D71,Datenquelle!$A$1:$G$9,7,FALSE),"")</f>
        <v/>
      </c>
      <c r="F65" s="181" t="str">
        <f>IF('1) Dateneingabe'!L71&lt;&gt;"",'1) Dateneingabe'!L71,"")</f>
        <v/>
      </c>
      <c r="G65" s="181" t="str">
        <f>IF('1) Dateneingabe'!E71&lt;&gt;"",VLOOKUP('1) Dateneingabe'!E71,Datenquelle!$A$13:$X$33,E65,FALSE),"")</f>
        <v/>
      </c>
      <c r="H65" s="182" t="str">
        <f>IF(D65&lt;&gt;"",(C65*VLOOKUP(D65,Datenquelle!$A$102:$G$109,(G65+1),FALSE)),"")</f>
        <v/>
      </c>
      <c r="I65" s="183" t="str">
        <f>IF(B65&lt;&gt;"",VLOOKUP('1) Dateneingabe'!G71,Datenquelle!$A$39:$D$40,4,FALSE),"")</f>
        <v/>
      </c>
      <c r="J65" s="183" t="str">
        <f>IF(D65&lt;&gt;"",(VLOOKUP(D65,Datenquelle!$A$92:$D$99,2,FALSE)*C65),"")</f>
        <v/>
      </c>
      <c r="K65" s="183" t="str">
        <f>IF('1) Dateneingabe'!F71&lt;&gt;"",(VLOOKUP('1) Dateneingabe'!F71,Datenquelle!$A$112:$B$119,2,FALSE)*C65),"")</f>
        <v/>
      </c>
      <c r="L65" s="184" t="str">
        <f t="shared" si="3"/>
        <v/>
      </c>
      <c r="M65" s="183" t="str">
        <f>IF(H65&lt;&gt;"",(VLOOKUP(D65,Datenquelle!$A$92:$D$99,3,FALSE)*H65),"")</f>
        <v/>
      </c>
      <c r="N65" s="184" t="str">
        <f t="shared" si="4"/>
        <v/>
      </c>
      <c r="O65" s="183" t="str">
        <f>IF(H65&lt;&gt;"",((H65*3/13)/'1) Dateneingabe'!C71),"")</f>
        <v/>
      </c>
      <c r="P65" s="184" t="str">
        <f>IF(N65&lt;&gt;"",(((N65/12)*3/13)/'1) Dateneingabe'!C71),"")</f>
        <v/>
      </c>
      <c r="Q65" s="173" t="str">
        <f t="shared" si="2"/>
        <v/>
      </c>
    </row>
    <row r="66" spans="1:17" x14ac:dyDescent="0.35">
      <c r="A66" s="141">
        <v>62</v>
      </c>
      <c r="B66" s="178" t="str">
        <f>IF('1) Dateneingabe'!B72&lt;&gt;"",'1) Dateneingabe'!B72,"")</f>
        <v/>
      </c>
      <c r="C66" s="179" t="str">
        <f>IF('1) Dateneingabe'!C72&lt;&gt;"",('1) Dateneingabe'!C72/Datenquelle!$C$36),"")</f>
        <v/>
      </c>
      <c r="D66" s="180" t="str">
        <f>IF('1) Dateneingabe'!D72&lt;&gt;"",VLOOKUP('1) Dateneingabe'!D72,Datenquelle!$A$1:$CD72,4,FALSE),"")</f>
        <v/>
      </c>
      <c r="E66" s="181" t="str">
        <f>IF('1) Dateneingabe'!D72&lt;&gt;"",VLOOKUP('1) Dateneingabe'!D72,Datenquelle!$A$1:$G$9,7,FALSE),"")</f>
        <v/>
      </c>
      <c r="F66" s="181" t="str">
        <f>IF('1) Dateneingabe'!L72&lt;&gt;"",'1) Dateneingabe'!L72,"")</f>
        <v/>
      </c>
      <c r="G66" s="181" t="str">
        <f>IF('1) Dateneingabe'!E72&lt;&gt;"",VLOOKUP('1) Dateneingabe'!E72,Datenquelle!$A$13:$X$33,E66,FALSE),"")</f>
        <v/>
      </c>
      <c r="H66" s="182" t="str">
        <f>IF(D66&lt;&gt;"",(C66*VLOOKUP(D66,Datenquelle!$A$102:$G$109,(G66+1),FALSE)),"")</f>
        <v/>
      </c>
      <c r="I66" s="183" t="str">
        <f>IF(B66&lt;&gt;"",VLOOKUP('1) Dateneingabe'!G72,Datenquelle!$A$39:$D$40,4,FALSE),"")</f>
        <v/>
      </c>
      <c r="J66" s="183" t="str">
        <f>IF(D66&lt;&gt;"",(VLOOKUP(D66,Datenquelle!$A$92:$D$99,2,FALSE)*C66),"")</f>
        <v/>
      </c>
      <c r="K66" s="183" t="str">
        <f>IF('1) Dateneingabe'!F72&lt;&gt;"",(VLOOKUP('1) Dateneingabe'!F72,Datenquelle!$A$112:$B$119,2,FALSE)*C66),"")</f>
        <v/>
      </c>
      <c r="L66" s="184" t="str">
        <f t="shared" si="3"/>
        <v/>
      </c>
      <c r="M66" s="183" t="str">
        <f>IF(H66&lt;&gt;"",(VLOOKUP(D66,Datenquelle!$A$92:$D$99,3,FALSE)*H66),"")</f>
        <v/>
      </c>
      <c r="N66" s="184" t="str">
        <f t="shared" si="4"/>
        <v/>
      </c>
      <c r="O66" s="183" t="str">
        <f>IF(H66&lt;&gt;"",((H66*3/13)/'1) Dateneingabe'!C72),"")</f>
        <v/>
      </c>
      <c r="P66" s="184" t="str">
        <f>IF(N66&lt;&gt;"",(((N66/12)*3/13)/'1) Dateneingabe'!C72),"")</f>
        <v/>
      </c>
      <c r="Q66" s="173" t="str">
        <f t="shared" si="2"/>
        <v/>
      </c>
    </row>
    <row r="67" spans="1:17" x14ac:dyDescent="0.35">
      <c r="A67" s="141">
        <v>63</v>
      </c>
      <c r="B67" s="178" t="str">
        <f>IF('1) Dateneingabe'!B73&lt;&gt;"",'1) Dateneingabe'!B73,"")</f>
        <v/>
      </c>
      <c r="C67" s="179" t="str">
        <f>IF('1) Dateneingabe'!C73&lt;&gt;"",('1) Dateneingabe'!C73/Datenquelle!$C$36),"")</f>
        <v/>
      </c>
      <c r="D67" s="180" t="str">
        <f>IF('1) Dateneingabe'!D73&lt;&gt;"",VLOOKUP('1) Dateneingabe'!D73,Datenquelle!$A$1:$CD73,4,FALSE),"")</f>
        <v/>
      </c>
      <c r="E67" s="181" t="str">
        <f>IF('1) Dateneingabe'!D73&lt;&gt;"",VLOOKUP('1) Dateneingabe'!D73,Datenquelle!$A$1:$G$9,7,FALSE),"")</f>
        <v/>
      </c>
      <c r="F67" s="181" t="str">
        <f>IF('1) Dateneingabe'!L73&lt;&gt;"",'1) Dateneingabe'!L73,"")</f>
        <v/>
      </c>
      <c r="G67" s="181" t="str">
        <f>IF('1) Dateneingabe'!E73&lt;&gt;"",VLOOKUP('1) Dateneingabe'!E73,Datenquelle!$A$13:$X$33,E67,FALSE),"")</f>
        <v/>
      </c>
      <c r="H67" s="182" t="str">
        <f>IF(D67&lt;&gt;"",(C67*VLOOKUP(D67,Datenquelle!$A$102:$G$109,(G67+1),FALSE)),"")</f>
        <v/>
      </c>
      <c r="I67" s="183" t="str">
        <f>IF(B67&lt;&gt;"",VLOOKUP('1) Dateneingabe'!G73,Datenquelle!$A$39:$D$40,4,FALSE),"")</f>
        <v/>
      </c>
      <c r="J67" s="183" t="str">
        <f>IF(D67&lt;&gt;"",(VLOOKUP(D67,Datenquelle!$A$92:$D$99,2,FALSE)*C67),"")</f>
        <v/>
      </c>
      <c r="K67" s="183" t="str">
        <f>IF('1) Dateneingabe'!F73&lt;&gt;"",(VLOOKUP('1) Dateneingabe'!F73,Datenquelle!$A$112:$B$119,2,FALSE)*C67),"")</f>
        <v/>
      </c>
      <c r="L67" s="184" t="str">
        <f t="shared" si="3"/>
        <v/>
      </c>
      <c r="M67" s="183" t="str">
        <f>IF(H67&lt;&gt;"",(VLOOKUP(D67,Datenquelle!$A$92:$D$99,3,FALSE)*H67),"")</f>
        <v/>
      </c>
      <c r="N67" s="184" t="str">
        <f t="shared" si="4"/>
        <v/>
      </c>
      <c r="O67" s="183" t="str">
        <f>IF(H67&lt;&gt;"",((H67*3/13)/'1) Dateneingabe'!C73),"")</f>
        <v/>
      </c>
      <c r="P67" s="184" t="str">
        <f>IF(N67&lt;&gt;"",(((N67/12)*3/13)/'1) Dateneingabe'!C73),"")</f>
        <v/>
      </c>
      <c r="Q67" s="173" t="str">
        <f t="shared" si="2"/>
        <v/>
      </c>
    </row>
    <row r="68" spans="1:17" x14ac:dyDescent="0.35">
      <c r="A68" s="141">
        <v>64</v>
      </c>
      <c r="B68" s="178" t="str">
        <f>IF('1) Dateneingabe'!B74&lt;&gt;"",'1) Dateneingabe'!B74,"")</f>
        <v/>
      </c>
      <c r="C68" s="179" t="str">
        <f>IF('1) Dateneingabe'!C74&lt;&gt;"",('1) Dateneingabe'!C74/Datenquelle!$C$36),"")</f>
        <v/>
      </c>
      <c r="D68" s="180" t="str">
        <f>IF('1) Dateneingabe'!D74&lt;&gt;"",VLOOKUP('1) Dateneingabe'!D74,Datenquelle!$A$1:$CD74,4,FALSE),"")</f>
        <v/>
      </c>
      <c r="E68" s="181" t="str">
        <f>IF('1) Dateneingabe'!D74&lt;&gt;"",VLOOKUP('1) Dateneingabe'!D74,Datenquelle!$A$1:$G$9,7,FALSE),"")</f>
        <v/>
      </c>
      <c r="F68" s="181" t="str">
        <f>IF('1) Dateneingabe'!L74&lt;&gt;"",'1) Dateneingabe'!L74,"")</f>
        <v/>
      </c>
      <c r="G68" s="181" t="str">
        <f>IF('1) Dateneingabe'!E74&lt;&gt;"",VLOOKUP('1) Dateneingabe'!E74,Datenquelle!$A$13:$X$33,E68,FALSE),"")</f>
        <v/>
      </c>
      <c r="H68" s="182" t="str">
        <f>IF(D68&lt;&gt;"",(C68*VLOOKUP(D68,Datenquelle!$A$102:$G$109,(G68+1),FALSE)),"")</f>
        <v/>
      </c>
      <c r="I68" s="183" t="str">
        <f>IF(B68&lt;&gt;"",VLOOKUP('1) Dateneingabe'!G74,Datenquelle!$A$39:$D$40,4,FALSE),"")</f>
        <v/>
      </c>
      <c r="J68" s="183" t="str">
        <f>IF(D68&lt;&gt;"",(VLOOKUP(D68,Datenquelle!$A$92:$D$99,2,FALSE)*C68),"")</f>
        <v/>
      </c>
      <c r="K68" s="183" t="str">
        <f>IF('1) Dateneingabe'!F74&lt;&gt;"",(VLOOKUP('1) Dateneingabe'!F74,Datenquelle!$A$112:$B$119,2,FALSE)*C68),"")</f>
        <v/>
      </c>
      <c r="L68" s="184" t="str">
        <f t="shared" si="3"/>
        <v/>
      </c>
      <c r="M68" s="183" t="str">
        <f>IF(H68&lt;&gt;"",(VLOOKUP(D68,Datenquelle!$A$92:$D$99,3,FALSE)*H68),"")</f>
        <v/>
      </c>
      <c r="N68" s="184" t="str">
        <f t="shared" si="4"/>
        <v/>
      </c>
      <c r="O68" s="183" t="str">
        <f>IF(H68&lt;&gt;"",((H68*3/13)/'1) Dateneingabe'!C74),"")</f>
        <v/>
      </c>
      <c r="P68" s="184" t="str">
        <f>IF(N68&lt;&gt;"",(((N68/12)*3/13)/'1) Dateneingabe'!C74),"")</f>
        <v/>
      </c>
      <c r="Q68" s="173" t="str">
        <f t="shared" si="2"/>
        <v/>
      </c>
    </row>
    <row r="69" spans="1:17" x14ac:dyDescent="0.35">
      <c r="A69" s="141">
        <v>65</v>
      </c>
      <c r="B69" s="178" t="str">
        <f>IF('1) Dateneingabe'!B75&lt;&gt;"",'1) Dateneingabe'!B75,"")</f>
        <v/>
      </c>
      <c r="C69" s="179" t="str">
        <f>IF('1) Dateneingabe'!C75&lt;&gt;"",('1) Dateneingabe'!C75/Datenquelle!$C$36),"")</f>
        <v/>
      </c>
      <c r="D69" s="180" t="str">
        <f>IF('1) Dateneingabe'!D75&lt;&gt;"",VLOOKUP('1) Dateneingabe'!D75,Datenquelle!$A$1:$CD75,4,FALSE),"")</f>
        <v/>
      </c>
      <c r="E69" s="181" t="str">
        <f>IF('1) Dateneingabe'!D75&lt;&gt;"",VLOOKUP('1) Dateneingabe'!D75,Datenquelle!$A$1:$G$9,7,FALSE),"")</f>
        <v/>
      </c>
      <c r="F69" s="181" t="str">
        <f>IF('1) Dateneingabe'!L75&lt;&gt;"",'1) Dateneingabe'!L75,"")</f>
        <v/>
      </c>
      <c r="G69" s="181" t="str">
        <f>IF('1) Dateneingabe'!E75&lt;&gt;"",VLOOKUP('1) Dateneingabe'!E75,Datenquelle!$A$13:$X$33,E69,FALSE),"")</f>
        <v/>
      </c>
      <c r="H69" s="182" t="str">
        <f>IF(D69&lt;&gt;"",(C69*VLOOKUP(D69,Datenquelle!$A$102:$G$109,(G69+1),FALSE)),"")</f>
        <v/>
      </c>
      <c r="I69" s="183" t="str">
        <f>IF(B69&lt;&gt;"",VLOOKUP('1) Dateneingabe'!G75,Datenquelle!$A$39:$D$40,4,FALSE),"")</f>
        <v/>
      </c>
      <c r="J69" s="183" t="str">
        <f>IF(D69&lt;&gt;"",(VLOOKUP(D69,Datenquelle!$A$92:$D$99,2,FALSE)*C69),"")</f>
        <v/>
      </c>
      <c r="K69" s="183" t="str">
        <f>IF('1) Dateneingabe'!F75&lt;&gt;"",(VLOOKUP('1) Dateneingabe'!F75,Datenquelle!$A$112:$B$119,2,FALSE)*C69),"")</f>
        <v/>
      </c>
      <c r="L69" s="184" t="str">
        <f t="shared" si="3"/>
        <v/>
      </c>
      <c r="M69" s="183" t="str">
        <f>IF(H69&lt;&gt;"",(VLOOKUP(D69,Datenquelle!$A$92:$D$99,3,FALSE)*H69),"")</f>
        <v/>
      </c>
      <c r="N69" s="184" t="str">
        <f t="shared" si="4"/>
        <v/>
      </c>
      <c r="O69" s="183" t="str">
        <f>IF(H69&lt;&gt;"",((H69*3/13)/'1) Dateneingabe'!C75),"")</f>
        <v/>
      </c>
      <c r="P69" s="184" t="str">
        <f>IF(N69&lt;&gt;"",(((N69/12)*3/13)/'1) Dateneingabe'!C75),"")</f>
        <v/>
      </c>
      <c r="Q69" s="173" t="str">
        <f t="shared" si="2"/>
        <v/>
      </c>
    </row>
    <row r="70" spans="1:17" x14ac:dyDescent="0.35">
      <c r="A70" s="141">
        <v>66</v>
      </c>
      <c r="B70" s="178" t="str">
        <f>IF('1) Dateneingabe'!B76&lt;&gt;"",'1) Dateneingabe'!B76,"")</f>
        <v/>
      </c>
      <c r="C70" s="179" t="str">
        <f>IF('1) Dateneingabe'!C76&lt;&gt;"",('1) Dateneingabe'!C76/Datenquelle!$C$36),"")</f>
        <v/>
      </c>
      <c r="D70" s="180" t="str">
        <f>IF('1) Dateneingabe'!D76&lt;&gt;"",VLOOKUP('1) Dateneingabe'!D76,Datenquelle!$A$1:$CD76,4,FALSE),"")</f>
        <v/>
      </c>
      <c r="E70" s="181" t="str">
        <f>IF('1) Dateneingabe'!D76&lt;&gt;"",VLOOKUP('1) Dateneingabe'!D76,Datenquelle!$A$1:$G$9,7,FALSE),"")</f>
        <v/>
      </c>
      <c r="F70" s="181" t="str">
        <f>IF('1) Dateneingabe'!L76&lt;&gt;"",'1) Dateneingabe'!L76,"")</f>
        <v/>
      </c>
      <c r="G70" s="181" t="str">
        <f>IF('1) Dateneingabe'!E76&lt;&gt;"",VLOOKUP('1) Dateneingabe'!E76,Datenquelle!$A$13:$X$33,E70,FALSE),"")</f>
        <v/>
      </c>
      <c r="H70" s="182" t="str">
        <f>IF(D70&lt;&gt;"",(C70*VLOOKUP(D70,Datenquelle!$A$102:$G$109,(G70+1),FALSE)),"")</f>
        <v/>
      </c>
      <c r="I70" s="183" t="str">
        <f>IF(B70&lt;&gt;"",VLOOKUP('1) Dateneingabe'!G76,Datenquelle!$A$39:$D$40,4,FALSE),"")</f>
        <v/>
      </c>
      <c r="J70" s="183" t="str">
        <f>IF(D70&lt;&gt;"",(VLOOKUP(D70,Datenquelle!$A$92:$D$99,2,FALSE)*C70),"")</f>
        <v/>
      </c>
      <c r="K70" s="183" t="str">
        <f>IF('1) Dateneingabe'!F76&lt;&gt;"",(VLOOKUP('1) Dateneingabe'!F76,Datenquelle!$A$112:$B$119,2,FALSE)*C70),"")</f>
        <v/>
      </c>
      <c r="L70" s="184" t="str">
        <f t="shared" si="3"/>
        <v/>
      </c>
      <c r="M70" s="183" t="str">
        <f>IF(H70&lt;&gt;"",(VLOOKUP(D70,Datenquelle!$A$92:$D$99,3,FALSE)*H70),"")</f>
        <v/>
      </c>
      <c r="N70" s="184" t="str">
        <f t="shared" si="4"/>
        <v/>
      </c>
      <c r="O70" s="183" t="str">
        <f>IF(H70&lt;&gt;"",((H70*3/13)/'1) Dateneingabe'!C76),"")</f>
        <v/>
      </c>
      <c r="P70" s="184" t="str">
        <f>IF(N70&lt;&gt;"",(((N70/12)*3/13)/'1) Dateneingabe'!C76),"")</f>
        <v/>
      </c>
      <c r="Q70" s="173" t="str">
        <f t="shared" ref="Q70:Q103" si="5">IF(P70&lt;&gt;"",P70*C70,"")</f>
        <v/>
      </c>
    </row>
    <row r="71" spans="1:17" x14ac:dyDescent="0.35">
      <c r="A71" s="141">
        <v>67</v>
      </c>
      <c r="B71" s="178" t="str">
        <f>IF('1) Dateneingabe'!B77&lt;&gt;"",'1) Dateneingabe'!B77,"")</f>
        <v/>
      </c>
      <c r="C71" s="179" t="str">
        <f>IF('1) Dateneingabe'!C77&lt;&gt;"",('1) Dateneingabe'!C77/Datenquelle!$C$36),"")</f>
        <v/>
      </c>
      <c r="D71" s="180" t="str">
        <f>IF('1) Dateneingabe'!D77&lt;&gt;"",VLOOKUP('1) Dateneingabe'!D77,Datenquelle!$A$1:$CD77,4,FALSE),"")</f>
        <v/>
      </c>
      <c r="E71" s="181" t="str">
        <f>IF('1) Dateneingabe'!D77&lt;&gt;"",VLOOKUP('1) Dateneingabe'!D77,Datenquelle!$A$1:$G$9,7,FALSE),"")</f>
        <v/>
      </c>
      <c r="F71" s="181" t="str">
        <f>IF('1) Dateneingabe'!L77&lt;&gt;"",'1) Dateneingabe'!L77,"")</f>
        <v/>
      </c>
      <c r="G71" s="181" t="str">
        <f>IF('1) Dateneingabe'!E77&lt;&gt;"",VLOOKUP('1) Dateneingabe'!E77,Datenquelle!$A$13:$X$33,E71,FALSE),"")</f>
        <v/>
      </c>
      <c r="H71" s="182" t="str">
        <f>IF(D71&lt;&gt;"",(C71*VLOOKUP(D71,Datenquelle!$A$102:$G$109,(G71+1),FALSE)),"")</f>
        <v/>
      </c>
      <c r="I71" s="183" t="str">
        <f>IF(B71&lt;&gt;"",VLOOKUP('1) Dateneingabe'!G77,Datenquelle!$A$39:$D$40,4,FALSE),"")</f>
        <v/>
      </c>
      <c r="J71" s="183" t="str">
        <f>IF(D71&lt;&gt;"",(VLOOKUP(D71,Datenquelle!$A$92:$D$99,2,FALSE)*C71),"")</f>
        <v/>
      </c>
      <c r="K71" s="183" t="str">
        <f>IF('1) Dateneingabe'!F77&lt;&gt;"",(VLOOKUP('1) Dateneingabe'!F77,Datenquelle!$A$112:$B$119,2,FALSE)*C71),"")</f>
        <v/>
      </c>
      <c r="L71" s="184" t="str">
        <f t="shared" si="3"/>
        <v/>
      </c>
      <c r="M71" s="183" t="str">
        <f>IF(H71&lt;&gt;"",(VLOOKUP(D71,Datenquelle!$A$92:$D$99,3,FALSE)*H71),"")</f>
        <v/>
      </c>
      <c r="N71" s="184" t="str">
        <f t="shared" si="4"/>
        <v/>
      </c>
      <c r="O71" s="183" t="str">
        <f>IF(H71&lt;&gt;"",((H71*3/13)/'1) Dateneingabe'!C77),"")</f>
        <v/>
      </c>
      <c r="P71" s="184" t="str">
        <f>IF(N71&lt;&gt;"",(((N71/12)*3/13)/'1) Dateneingabe'!C77),"")</f>
        <v/>
      </c>
      <c r="Q71" s="173" t="str">
        <f t="shared" si="5"/>
        <v/>
      </c>
    </row>
    <row r="72" spans="1:17" x14ac:dyDescent="0.35">
      <c r="A72" s="141">
        <v>68</v>
      </c>
      <c r="B72" s="178" t="str">
        <f>IF('1) Dateneingabe'!B78&lt;&gt;"",'1) Dateneingabe'!B78,"")</f>
        <v/>
      </c>
      <c r="C72" s="179" t="str">
        <f>IF('1) Dateneingabe'!C78&lt;&gt;"",('1) Dateneingabe'!C78/Datenquelle!$C$36),"")</f>
        <v/>
      </c>
      <c r="D72" s="180" t="str">
        <f>IF('1) Dateneingabe'!D78&lt;&gt;"",VLOOKUP('1) Dateneingabe'!D78,Datenquelle!$A$1:$CD78,4,FALSE),"")</f>
        <v/>
      </c>
      <c r="E72" s="181" t="str">
        <f>IF('1) Dateneingabe'!D78&lt;&gt;"",VLOOKUP('1) Dateneingabe'!D78,Datenquelle!$A$1:$G$9,7,FALSE),"")</f>
        <v/>
      </c>
      <c r="F72" s="181" t="str">
        <f>IF('1) Dateneingabe'!L78&lt;&gt;"",'1) Dateneingabe'!L78,"")</f>
        <v/>
      </c>
      <c r="G72" s="181" t="str">
        <f>IF('1) Dateneingabe'!E78&lt;&gt;"",VLOOKUP('1) Dateneingabe'!E78,Datenquelle!$A$13:$X$33,E72,FALSE),"")</f>
        <v/>
      </c>
      <c r="H72" s="182" t="str">
        <f>IF(D72&lt;&gt;"",(C72*VLOOKUP(D72,Datenquelle!$A$102:$G$109,(G72+1),FALSE)),"")</f>
        <v/>
      </c>
      <c r="I72" s="183" t="str">
        <f>IF(B72&lt;&gt;"",VLOOKUP('1) Dateneingabe'!G78,Datenquelle!$A$39:$D$40,4,FALSE),"")</f>
        <v/>
      </c>
      <c r="J72" s="183" t="str">
        <f>IF(D72&lt;&gt;"",(VLOOKUP(D72,Datenquelle!$A$92:$D$99,2,FALSE)*C72),"")</f>
        <v/>
      </c>
      <c r="K72" s="183" t="str">
        <f>IF('1) Dateneingabe'!F78&lt;&gt;"",(VLOOKUP('1) Dateneingabe'!F78,Datenquelle!$A$112:$B$119,2,FALSE)*C72),"")</f>
        <v/>
      </c>
      <c r="L72" s="184" t="str">
        <f t="shared" si="3"/>
        <v/>
      </c>
      <c r="M72" s="183" t="str">
        <f>IF(H72&lt;&gt;"",(VLOOKUP(D72,Datenquelle!$A$92:$D$99,3,FALSE)*H72),"")</f>
        <v/>
      </c>
      <c r="N72" s="184" t="str">
        <f t="shared" si="4"/>
        <v/>
      </c>
      <c r="O72" s="183" t="str">
        <f>IF(H72&lt;&gt;"",((H72*3/13)/'1) Dateneingabe'!C78),"")</f>
        <v/>
      </c>
      <c r="P72" s="184" t="str">
        <f>IF(N72&lt;&gt;"",(((N72/12)*3/13)/'1) Dateneingabe'!C78),"")</f>
        <v/>
      </c>
      <c r="Q72" s="173" t="str">
        <f t="shared" si="5"/>
        <v/>
      </c>
    </row>
    <row r="73" spans="1:17" x14ac:dyDescent="0.35">
      <c r="A73" s="141">
        <v>69</v>
      </c>
      <c r="B73" s="178" t="str">
        <f>IF('1) Dateneingabe'!B79&lt;&gt;"",'1) Dateneingabe'!B79,"")</f>
        <v/>
      </c>
      <c r="C73" s="179" t="str">
        <f>IF('1) Dateneingabe'!C79&lt;&gt;"",('1) Dateneingabe'!C79/Datenquelle!$C$36),"")</f>
        <v/>
      </c>
      <c r="D73" s="180" t="str">
        <f>IF('1) Dateneingabe'!D79&lt;&gt;"",VLOOKUP('1) Dateneingabe'!D79,Datenquelle!$A$1:$CD79,4,FALSE),"")</f>
        <v/>
      </c>
      <c r="E73" s="181" t="str">
        <f>IF('1) Dateneingabe'!D79&lt;&gt;"",VLOOKUP('1) Dateneingabe'!D79,Datenquelle!$A$1:$G$9,7,FALSE),"")</f>
        <v/>
      </c>
      <c r="F73" s="181" t="str">
        <f>IF('1) Dateneingabe'!L79&lt;&gt;"",'1) Dateneingabe'!L79,"")</f>
        <v/>
      </c>
      <c r="G73" s="181" t="str">
        <f>IF('1) Dateneingabe'!E79&lt;&gt;"",VLOOKUP('1) Dateneingabe'!E79,Datenquelle!$A$13:$X$33,E73,FALSE),"")</f>
        <v/>
      </c>
      <c r="H73" s="182" t="str">
        <f>IF(D73&lt;&gt;"",(C73*VLOOKUP(D73,Datenquelle!$A$102:$G$109,(G73+1),FALSE)),"")</f>
        <v/>
      </c>
      <c r="I73" s="183" t="str">
        <f>IF(B73&lt;&gt;"",VLOOKUP('1) Dateneingabe'!G79,Datenquelle!$A$39:$D$40,4,FALSE),"")</f>
        <v/>
      </c>
      <c r="J73" s="183" t="str">
        <f>IF(D73&lt;&gt;"",(VLOOKUP(D73,Datenquelle!$A$92:$D$99,2,FALSE)*C73),"")</f>
        <v/>
      </c>
      <c r="K73" s="183" t="str">
        <f>IF('1) Dateneingabe'!F79&lt;&gt;"",(VLOOKUP('1) Dateneingabe'!F79,Datenquelle!$A$112:$B$119,2,FALSE)*C73),"")</f>
        <v/>
      </c>
      <c r="L73" s="184" t="str">
        <f t="shared" si="3"/>
        <v/>
      </c>
      <c r="M73" s="183" t="str">
        <f>IF(H73&lt;&gt;"",(VLOOKUP(D73,Datenquelle!$A$92:$D$99,3,FALSE)*H73),"")</f>
        <v/>
      </c>
      <c r="N73" s="184" t="str">
        <f t="shared" si="4"/>
        <v/>
      </c>
      <c r="O73" s="183" t="str">
        <f>IF(H73&lt;&gt;"",((H73*3/13)/'1) Dateneingabe'!C79),"")</f>
        <v/>
      </c>
      <c r="P73" s="184" t="str">
        <f>IF(N73&lt;&gt;"",(((N73/12)*3/13)/'1) Dateneingabe'!C79),"")</f>
        <v/>
      </c>
      <c r="Q73" s="173" t="str">
        <f t="shared" si="5"/>
        <v/>
      </c>
    </row>
    <row r="74" spans="1:17" x14ac:dyDescent="0.35">
      <c r="A74" s="141">
        <v>70</v>
      </c>
      <c r="B74" s="178" t="str">
        <f>IF('1) Dateneingabe'!B80&lt;&gt;"",'1) Dateneingabe'!B80,"")</f>
        <v/>
      </c>
      <c r="C74" s="179" t="str">
        <f>IF('1) Dateneingabe'!C80&lt;&gt;"",('1) Dateneingabe'!C80/Datenquelle!$C$36),"")</f>
        <v/>
      </c>
      <c r="D74" s="180" t="str">
        <f>IF('1) Dateneingabe'!D80&lt;&gt;"",VLOOKUP('1) Dateneingabe'!D80,Datenquelle!$A$1:$CD80,4,FALSE),"")</f>
        <v/>
      </c>
      <c r="E74" s="181" t="str">
        <f>IF('1) Dateneingabe'!D80&lt;&gt;"",VLOOKUP('1) Dateneingabe'!D80,Datenquelle!$A$1:$G$9,7,FALSE),"")</f>
        <v/>
      </c>
      <c r="F74" s="181" t="str">
        <f>IF('1) Dateneingabe'!L80&lt;&gt;"",'1) Dateneingabe'!L80,"")</f>
        <v/>
      </c>
      <c r="G74" s="181" t="str">
        <f>IF('1) Dateneingabe'!E80&lt;&gt;"",VLOOKUP('1) Dateneingabe'!E80,Datenquelle!$A$13:$X$33,E74,FALSE),"")</f>
        <v/>
      </c>
      <c r="H74" s="182" t="str">
        <f>IF(D74&lt;&gt;"",(C74*VLOOKUP(D74,Datenquelle!$A$102:$G$109,(G74+1),FALSE)),"")</f>
        <v/>
      </c>
      <c r="I74" s="183" t="str">
        <f>IF(B74&lt;&gt;"",VLOOKUP('1) Dateneingabe'!G80,Datenquelle!$A$39:$D$40,4,FALSE),"")</f>
        <v/>
      </c>
      <c r="J74" s="183" t="str">
        <f>IF(D74&lt;&gt;"",(VLOOKUP(D74,Datenquelle!$A$92:$D$99,2,FALSE)*C74),"")</f>
        <v/>
      </c>
      <c r="K74" s="183" t="str">
        <f>IF('1) Dateneingabe'!F80&lt;&gt;"",(VLOOKUP('1) Dateneingabe'!F80,Datenquelle!$A$112:$B$119,2,FALSE)*C74),"")</f>
        <v/>
      </c>
      <c r="L74" s="184" t="str">
        <f t="shared" si="3"/>
        <v/>
      </c>
      <c r="M74" s="183" t="str">
        <f>IF(H74&lt;&gt;"",(VLOOKUP(D74,Datenquelle!$A$92:$D$99,3,FALSE)*H74),"")</f>
        <v/>
      </c>
      <c r="N74" s="184" t="str">
        <f t="shared" si="4"/>
        <v/>
      </c>
      <c r="O74" s="183" t="str">
        <f>IF(H74&lt;&gt;"",((H74*3/13)/'1) Dateneingabe'!C80),"")</f>
        <v/>
      </c>
      <c r="P74" s="184" t="str">
        <f>IF(N74&lt;&gt;"",(((N74/12)*3/13)/'1) Dateneingabe'!C80),"")</f>
        <v/>
      </c>
      <c r="Q74" s="173" t="str">
        <f t="shared" si="5"/>
        <v/>
      </c>
    </row>
    <row r="75" spans="1:17" x14ac:dyDescent="0.35">
      <c r="A75" s="141">
        <v>71</v>
      </c>
      <c r="B75" s="178" t="str">
        <f>IF('1) Dateneingabe'!B81&lt;&gt;"",'1) Dateneingabe'!B81,"")</f>
        <v/>
      </c>
      <c r="C75" s="179" t="str">
        <f>IF('1) Dateneingabe'!C81&lt;&gt;"",('1) Dateneingabe'!C81/Datenquelle!$C$36),"")</f>
        <v/>
      </c>
      <c r="D75" s="180" t="str">
        <f>IF('1) Dateneingabe'!D81&lt;&gt;"",VLOOKUP('1) Dateneingabe'!D81,Datenquelle!$A$1:$CD81,4,FALSE),"")</f>
        <v/>
      </c>
      <c r="E75" s="181" t="str">
        <f>IF('1) Dateneingabe'!D81&lt;&gt;"",VLOOKUP('1) Dateneingabe'!D81,Datenquelle!$A$1:$G$9,7,FALSE),"")</f>
        <v/>
      </c>
      <c r="F75" s="181" t="str">
        <f>IF('1) Dateneingabe'!L81&lt;&gt;"",'1) Dateneingabe'!L81,"")</f>
        <v/>
      </c>
      <c r="G75" s="181" t="str">
        <f>IF('1) Dateneingabe'!E81&lt;&gt;"",VLOOKUP('1) Dateneingabe'!E81,Datenquelle!$A$13:$X$33,E75,FALSE),"")</f>
        <v/>
      </c>
      <c r="H75" s="182" t="str">
        <f>IF(D75&lt;&gt;"",(C75*VLOOKUP(D75,Datenquelle!$A$102:$G$109,(G75+1),FALSE)),"")</f>
        <v/>
      </c>
      <c r="I75" s="183" t="str">
        <f>IF(B75&lt;&gt;"",VLOOKUP('1) Dateneingabe'!G81,Datenquelle!$A$39:$D$40,4,FALSE),"")</f>
        <v/>
      </c>
      <c r="J75" s="183" t="str">
        <f>IF(D75&lt;&gt;"",(VLOOKUP(D75,Datenquelle!$A$92:$D$99,2,FALSE)*C75),"")</f>
        <v/>
      </c>
      <c r="K75" s="183" t="str">
        <f>IF('1) Dateneingabe'!F81&lt;&gt;"",(VLOOKUP('1) Dateneingabe'!F81,Datenquelle!$A$112:$B$119,2,FALSE)*C75),"")</f>
        <v/>
      </c>
      <c r="L75" s="184" t="str">
        <f t="shared" si="3"/>
        <v/>
      </c>
      <c r="M75" s="183" t="str">
        <f>IF(H75&lt;&gt;"",(VLOOKUP(D75,Datenquelle!$A$92:$D$99,3,FALSE)*H75),"")</f>
        <v/>
      </c>
      <c r="N75" s="184" t="str">
        <f t="shared" si="4"/>
        <v/>
      </c>
      <c r="O75" s="183" t="str">
        <f>IF(H75&lt;&gt;"",((H75*3/13)/'1) Dateneingabe'!C81),"")</f>
        <v/>
      </c>
      <c r="P75" s="184" t="str">
        <f>IF(N75&lt;&gt;"",(((N75/12)*3/13)/'1) Dateneingabe'!C81),"")</f>
        <v/>
      </c>
      <c r="Q75" s="173" t="str">
        <f t="shared" si="5"/>
        <v/>
      </c>
    </row>
    <row r="76" spans="1:17" x14ac:dyDescent="0.35">
      <c r="A76" s="141">
        <v>72</v>
      </c>
      <c r="B76" s="178" t="str">
        <f>IF('1) Dateneingabe'!B82&lt;&gt;"",'1) Dateneingabe'!B82,"")</f>
        <v/>
      </c>
      <c r="C76" s="179" t="str">
        <f>IF('1) Dateneingabe'!C82&lt;&gt;"",('1) Dateneingabe'!C82/Datenquelle!$C$36),"")</f>
        <v/>
      </c>
      <c r="D76" s="180" t="str">
        <f>IF('1) Dateneingabe'!D82&lt;&gt;"",VLOOKUP('1) Dateneingabe'!D82,Datenquelle!$A$1:$CD82,4,FALSE),"")</f>
        <v/>
      </c>
      <c r="E76" s="181" t="str">
        <f>IF('1) Dateneingabe'!D82&lt;&gt;"",VLOOKUP('1) Dateneingabe'!D82,Datenquelle!$A$1:$G$9,7,FALSE),"")</f>
        <v/>
      </c>
      <c r="F76" s="181" t="str">
        <f>IF('1) Dateneingabe'!L82&lt;&gt;"",'1) Dateneingabe'!L82,"")</f>
        <v/>
      </c>
      <c r="G76" s="181" t="str">
        <f>IF('1) Dateneingabe'!E82&lt;&gt;"",VLOOKUP('1) Dateneingabe'!E82,Datenquelle!$A$13:$X$33,E76,FALSE),"")</f>
        <v/>
      </c>
      <c r="H76" s="182" t="str">
        <f>IF(D76&lt;&gt;"",(C76*VLOOKUP(D76,Datenquelle!$A$102:$G$109,(G76+1),FALSE)),"")</f>
        <v/>
      </c>
      <c r="I76" s="183" t="str">
        <f>IF(B76&lt;&gt;"",VLOOKUP('1) Dateneingabe'!G82,Datenquelle!$A$39:$D$40,4,FALSE),"")</f>
        <v/>
      </c>
      <c r="J76" s="183" t="str">
        <f>IF(D76&lt;&gt;"",(VLOOKUP(D76,Datenquelle!$A$92:$D$99,2,FALSE)*C76),"")</f>
        <v/>
      </c>
      <c r="K76" s="183" t="str">
        <f>IF('1) Dateneingabe'!F82&lt;&gt;"",(VLOOKUP('1) Dateneingabe'!F82,Datenquelle!$A$112:$B$119,2,FALSE)*C76),"")</f>
        <v/>
      </c>
      <c r="L76" s="184" t="str">
        <f t="shared" si="3"/>
        <v/>
      </c>
      <c r="M76" s="183" t="str">
        <f>IF(H76&lt;&gt;"",(VLOOKUP(D76,Datenquelle!$A$92:$D$99,3,FALSE)*H76),"")</f>
        <v/>
      </c>
      <c r="N76" s="184" t="str">
        <f t="shared" si="4"/>
        <v/>
      </c>
      <c r="O76" s="183" t="str">
        <f>IF(H76&lt;&gt;"",((H76*3/13)/'1) Dateneingabe'!C82),"")</f>
        <v/>
      </c>
      <c r="P76" s="184" t="str">
        <f>IF(N76&lt;&gt;"",(((N76/12)*3/13)/'1) Dateneingabe'!C82),"")</f>
        <v/>
      </c>
      <c r="Q76" s="173" t="str">
        <f t="shared" si="5"/>
        <v/>
      </c>
    </row>
    <row r="77" spans="1:17" x14ac:dyDescent="0.35">
      <c r="A77" s="141">
        <v>73</v>
      </c>
      <c r="B77" s="178" t="str">
        <f>IF('1) Dateneingabe'!B83&lt;&gt;"",'1) Dateneingabe'!B83,"")</f>
        <v/>
      </c>
      <c r="C77" s="179" t="str">
        <f>IF('1) Dateneingabe'!C83&lt;&gt;"",('1) Dateneingabe'!C83/Datenquelle!$C$36),"")</f>
        <v/>
      </c>
      <c r="D77" s="180" t="str">
        <f>IF('1) Dateneingabe'!D83&lt;&gt;"",VLOOKUP('1) Dateneingabe'!D83,Datenquelle!$A$1:$CD83,4,FALSE),"")</f>
        <v/>
      </c>
      <c r="E77" s="181" t="str">
        <f>IF('1) Dateneingabe'!D83&lt;&gt;"",VLOOKUP('1) Dateneingabe'!D83,Datenquelle!$A$1:$G$9,7,FALSE),"")</f>
        <v/>
      </c>
      <c r="F77" s="181" t="str">
        <f>IF('1) Dateneingabe'!L83&lt;&gt;"",'1) Dateneingabe'!L83,"")</f>
        <v/>
      </c>
      <c r="G77" s="181" t="str">
        <f>IF('1) Dateneingabe'!E83&lt;&gt;"",VLOOKUP('1) Dateneingabe'!E83,Datenquelle!$A$13:$X$33,E77,FALSE),"")</f>
        <v/>
      </c>
      <c r="H77" s="182" t="str">
        <f>IF(D77&lt;&gt;"",(C77*VLOOKUP(D77,Datenquelle!$A$102:$G$109,(G77+1),FALSE)),"")</f>
        <v/>
      </c>
      <c r="I77" s="183" t="str">
        <f>IF(B77&lt;&gt;"",VLOOKUP('1) Dateneingabe'!G83,Datenquelle!$A$39:$D$40,4,FALSE),"")</f>
        <v/>
      </c>
      <c r="J77" s="183" t="str">
        <f>IF(D77&lt;&gt;"",(VLOOKUP(D77,Datenquelle!$A$92:$D$99,2,FALSE)*C77),"")</f>
        <v/>
      </c>
      <c r="K77" s="183" t="str">
        <f>IF('1) Dateneingabe'!F83&lt;&gt;"",(VLOOKUP('1) Dateneingabe'!F83,Datenquelle!$A$112:$B$119,2,FALSE)*C77),"")</f>
        <v/>
      </c>
      <c r="L77" s="184" t="str">
        <f t="shared" si="3"/>
        <v/>
      </c>
      <c r="M77" s="183" t="str">
        <f>IF(H77&lt;&gt;"",(VLOOKUP(D77,Datenquelle!$A$92:$D$99,3,FALSE)*H77),"")</f>
        <v/>
      </c>
      <c r="N77" s="184" t="str">
        <f t="shared" si="4"/>
        <v/>
      </c>
      <c r="O77" s="183" t="str">
        <f>IF(H77&lt;&gt;"",((H77*3/13)/'1) Dateneingabe'!C83),"")</f>
        <v/>
      </c>
      <c r="P77" s="184" t="str">
        <f>IF(N77&lt;&gt;"",(((N77/12)*3/13)/'1) Dateneingabe'!C83),"")</f>
        <v/>
      </c>
      <c r="Q77" s="173" t="str">
        <f t="shared" si="5"/>
        <v/>
      </c>
    </row>
    <row r="78" spans="1:17" x14ac:dyDescent="0.35">
      <c r="A78" s="141">
        <v>74</v>
      </c>
      <c r="B78" s="178" t="str">
        <f>IF('1) Dateneingabe'!B84&lt;&gt;"",'1) Dateneingabe'!B84,"")</f>
        <v/>
      </c>
      <c r="C78" s="179" t="str">
        <f>IF('1) Dateneingabe'!C84&lt;&gt;"",('1) Dateneingabe'!C84/Datenquelle!$C$36),"")</f>
        <v/>
      </c>
      <c r="D78" s="180" t="str">
        <f>IF('1) Dateneingabe'!D84&lt;&gt;"",VLOOKUP('1) Dateneingabe'!D84,Datenquelle!$A$1:$CD84,4,FALSE),"")</f>
        <v/>
      </c>
      <c r="E78" s="181" t="str">
        <f>IF('1) Dateneingabe'!D84&lt;&gt;"",VLOOKUP('1) Dateneingabe'!D84,Datenquelle!$A$1:$G$9,7,FALSE),"")</f>
        <v/>
      </c>
      <c r="F78" s="181" t="str">
        <f>IF('1) Dateneingabe'!L84&lt;&gt;"",'1) Dateneingabe'!L84,"")</f>
        <v/>
      </c>
      <c r="G78" s="181" t="str">
        <f>IF('1) Dateneingabe'!E84&lt;&gt;"",VLOOKUP('1) Dateneingabe'!E84,Datenquelle!$A$13:$X$33,E78,FALSE),"")</f>
        <v/>
      </c>
      <c r="H78" s="182" t="str">
        <f>IF(D78&lt;&gt;"",(C78*VLOOKUP(D78,Datenquelle!$A$102:$G$109,(G78+1),FALSE)),"")</f>
        <v/>
      </c>
      <c r="I78" s="183" t="str">
        <f>IF(B78&lt;&gt;"",VLOOKUP('1) Dateneingabe'!G84,Datenquelle!$A$39:$D$40,4,FALSE),"")</f>
        <v/>
      </c>
      <c r="J78" s="183" t="str">
        <f>IF(D78&lt;&gt;"",(VLOOKUP(D78,Datenquelle!$A$92:$D$99,2,FALSE)*C78),"")</f>
        <v/>
      </c>
      <c r="K78" s="183" t="str">
        <f>IF('1) Dateneingabe'!F84&lt;&gt;"",(VLOOKUP('1) Dateneingabe'!F84,Datenquelle!$A$112:$B$119,2,FALSE)*C78),"")</f>
        <v/>
      </c>
      <c r="L78" s="184" t="str">
        <f t="shared" si="3"/>
        <v/>
      </c>
      <c r="M78" s="183" t="str">
        <f>IF(H78&lt;&gt;"",(VLOOKUP(D78,Datenquelle!$A$92:$D$99,3,FALSE)*H78),"")</f>
        <v/>
      </c>
      <c r="N78" s="184" t="str">
        <f t="shared" si="4"/>
        <v/>
      </c>
      <c r="O78" s="183" t="str">
        <f>IF(H78&lt;&gt;"",((H78*3/13)/'1) Dateneingabe'!C84),"")</f>
        <v/>
      </c>
      <c r="P78" s="184" t="str">
        <f>IF(N78&lt;&gt;"",(((N78/12)*3/13)/'1) Dateneingabe'!C84),"")</f>
        <v/>
      </c>
      <c r="Q78" s="173" t="str">
        <f t="shared" si="5"/>
        <v/>
      </c>
    </row>
    <row r="79" spans="1:17" x14ac:dyDescent="0.35">
      <c r="A79" s="141">
        <v>75</v>
      </c>
      <c r="B79" s="178" t="str">
        <f>IF('1) Dateneingabe'!B85&lt;&gt;"",'1) Dateneingabe'!B85,"")</f>
        <v/>
      </c>
      <c r="C79" s="179" t="str">
        <f>IF('1) Dateneingabe'!C85&lt;&gt;"",('1) Dateneingabe'!C85/Datenquelle!$C$36),"")</f>
        <v/>
      </c>
      <c r="D79" s="180" t="str">
        <f>IF('1) Dateneingabe'!D85&lt;&gt;"",VLOOKUP('1) Dateneingabe'!D85,Datenquelle!$A$1:$CD85,4,FALSE),"")</f>
        <v/>
      </c>
      <c r="E79" s="181" t="str">
        <f>IF('1) Dateneingabe'!D85&lt;&gt;"",VLOOKUP('1) Dateneingabe'!D85,Datenquelle!$A$1:$G$9,7,FALSE),"")</f>
        <v/>
      </c>
      <c r="F79" s="181" t="str">
        <f>IF('1) Dateneingabe'!L85&lt;&gt;"",'1) Dateneingabe'!L85,"")</f>
        <v/>
      </c>
      <c r="G79" s="181" t="str">
        <f>IF('1) Dateneingabe'!E85&lt;&gt;"",VLOOKUP('1) Dateneingabe'!E85,Datenquelle!$A$13:$X$33,E79,FALSE),"")</f>
        <v/>
      </c>
      <c r="H79" s="182" t="str">
        <f>IF(D79&lt;&gt;"",(C79*VLOOKUP(D79,Datenquelle!$A$102:$G$109,(G79+1),FALSE)),"")</f>
        <v/>
      </c>
      <c r="I79" s="183" t="str">
        <f>IF(B79&lt;&gt;"",VLOOKUP('1) Dateneingabe'!G85,Datenquelle!$A$39:$D$40,4,FALSE),"")</f>
        <v/>
      </c>
      <c r="J79" s="183" t="str">
        <f>IF(D79&lt;&gt;"",(VLOOKUP(D79,Datenquelle!$A$92:$D$99,2,FALSE)*C79),"")</f>
        <v/>
      </c>
      <c r="K79" s="183" t="str">
        <f>IF('1) Dateneingabe'!F85&lt;&gt;"",(VLOOKUP('1) Dateneingabe'!F85,Datenquelle!$A$112:$B$119,2,FALSE)*C79),"")</f>
        <v/>
      </c>
      <c r="L79" s="184" t="str">
        <f t="shared" si="3"/>
        <v/>
      </c>
      <c r="M79" s="183" t="str">
        <f>IF(H79&lt;&gt;"",(VLOOKUP(D79,Datenquelle!$A$92:$D$99,3,FALSE)*H79),"")</f>
        <v/>
      </c>
      <c r="N79" s="184" t="str">
        <f t="shared" si="4"/>
        <v/>
      </c>
      <c r="O79" s="183" t="str">
        <f>IF(H79&lt;&gt;"",((H79*3/13)/'1) Dateneingabe'!C85),"")</f>
        <v/>
      </c>
      <c r="P79" s="184" t="str">
        <f>IF(N79&lt;&gt;"",(((N79/12)*3/13)/'1) Dateneingabe'!C85),"")</f>
        <v/>
      </c>
      <c r="Q79" s="173" t="str">
        <f t="shared" si="5"/>
        <v/>
      </c>
    </row>
    <row r="80" spans="1:17" x14ac:dyDescent="0.35">
      <c r="A80" s="141">
        <v>76</v>
      </c>
      <c r="B80" s="178" t="str">
        <f>IF('1) Dateneingabe'!B86&lt;&gt;"",'1) Dateneingabe'!B86,"")</f>
        <v/>
      </c>
      <c r="C80" s="179" t="str">
        <f>IF('1) Dateneingabe'!C86&lt;&gt;"",('1) Dateneingabe'!C86/Datenquelle!$C$36),"")</f>
        <v/>
      </c>
      <c r="D80" s="180" t="str">
        <f>IF('1) Dateneingabe'!D86&lt;&gt;"",VLOOKUP('1) Dateneingabe'!D86,Datenquelle!$A$1:$CD86,4,FALSE),"")</f>
        <v/>
      </c>
      <c r="E80" s="181" t="str">
        <f>IF('1) Dateneingabe'!D86&lt;&gt;"",VLOOKUP('1) Dateneingabe'!D86,Datenquelle!$A$1:$G$9,7,FALSE),"")</f>
        <v/>
      </c>
      <c r="F80" s="181" t="str">
        <f>IF('1) Dateneingabe'!L86&lt;&gt;"",'1) Dateneingabe'!L86,"")</f>
        <v/>
      </c>
      <c r="G80" s="181" t="str">
        <f>IF('1) Dateneingabe'!E86&lt;&gt;"",VLOOKUP('1) Dateneingabe'!E86,Datenquelle!$A$13:$X$33,E80,FALSE),"")</f>
        <v/>
      </c>
      <c r="H80" s="182" t="str">
        <f>IF(D80&lt;&gt;"",(C80*VLOOKUP(D80,Datenquelle!$A$102:$G$109,(G80+1),FALSE)),"")</f>
        <v/>
      </c>
      <c r="I80" s="183" t="str">
        <f>IF(B80&lt;&gt;"",VLOOKUP('1) Dateneingabe'!G86,Datenquelle!$A$39:$D$40,4,FALSE),"")</f>
        <v/>
      </c>
      <c r="J80" s="183" t="str">
        <f>IF(D80&lt;&gt;"",(VLOOKUP(D80,Datenquelle!$A$92:$D$99,2,FALSE)*C80),"")</f>
        <v/>
      </c>
      <c r="K80" s="183" t="str">
        <f>IF('1) Dateneingabe'!F86&lt;&gt;"",(VLOOKUP('1) Dateneingabe'!F86,Datenquelle!$A$112:$B$119,2,FALSE)*C80),"")</f>
        <v/>
      </c>
      <c r="L80" s="184" t="str">
        <f t="shared" si="3"/>
        <v/>
      </c>
      <c r="M80" s="183" t="str">
        <f>IF(H80&lt;&gt;"",(VLOOKUP(D80,Datenquelle!$A$92:$D$99,3,FALSE)*H80),"")</f>
        <v/>
      </c>
      <c r="N80" s="184" t="str">
        <f t="shared" si="4"/>
        <v/>
      </c>
      <c r="O80" s="183" t="str">
        <f>IF(H80&lt;&gt;"",((H80*3/13)/'1) Dateneingabe'!C86),"")</f>
        <v/>
      </c>
      <c r="P80" s="184" t="str">
        <f>IF(N80&lt;&gt;"",(((N80/12)*3/13)/'1) Dateneingabe'!C86),"")</f>
        <v/>
      </c>
      <c r="Q80" s="173" t="str">
        <f t="shared" si="5"/>
        <v/>
      </c>
    </row>
    <row r="81" spans="1:17" x14ac:dyDescent="0.35">
      <c r="A81" s="141">
        <v>77</v>
      </c>
      <c r="B81" s="178" t="str">
        <f>IF('1) Dateneingabe'!B87&lt;&gt;"",'1) Dateneingabe'!B87,"")</f>
        <v/>
      </c>
      <c r="C81" s="179" t="str">
        <f>IF('1) Dateneingabe'!C87&lt;&gt;"",('1) Dateneingabe'!C87/Datenquelle!$C$36),"")</f>
        <v/>
      </c>
      <c r="D81" s="180" t="str">
        <f>IF('1) Dateneingabe'!D87&lt;&gt;"",VLOOKUP('1) Dateneingabe'!D87,Datenquelle!$A$1:$CD87,4,FALSE),"")</f>
        <v/>
      </c>
      <c r="E81" s="181" t="str">
        <f>IF('1) Dateneingabe'!D87&lt;&gt;"",VLOOKUP('1) Dateneingabe'!D87,Datenquelle!$A$1:$G$9,7,FALSE),"")</f>
        <v/>
      </c>
      <c r="F81" s="181" t="str">
        <f>IF('1) Dateneingabe'!L87&lt;&gt;"",'1) Dateneingabe'!L87,"")</f>
        <v/>
      </c>
      <c r="G81" s="181" t="str">
        <f>IF('1) Dateneingabe'!E87&lt;&gt;"",VLOOKUP('1) Dateneingabe'!E87,Datenquelle!$A$13:$X$33,E81,FALSE),"")</f>
        <v/>
      </c>
      <c r="H81" s="182" t="str">
        <f>IF(D81&lt;&gt;"",(C81*VLOOKUP(D81,Datenquelle!$A$102:$G$109,(G81+1),FALSE)),"")</f>
        <v/>
      </c>
      <c r="I81" s="183" t="str">
        <f>IF(B81&lt;&gt;"",VLOOKUP('1) Dateneingabe'!G87,Datenquelle!$A$39:$D$40,4,FALSE),"")</f>
        <v/>
      </c>
      <c r="J81" s="183" t="str">
        <f>IF(D81&lt;&gt;"",(VLOOKUP(D81,Datenquelle!$A$92:$D$99,2,FALSE)*C81),"")</f>
        <v/>
      </c>
      <c r="K81" s="183" t="str">
        <f>IF('1) Dateneingabe'!F87&lt;&gt;"",(VLOOKUP('1) Dateneingabe'!F87,Datenquelle!$A$112:$B$119,2,FALSE)*C81),"")</f>
        <v/>
      </c>
      <c r="L81" s="184" t="str">
        <f t="shared" si="3"/>
        <v/>
      </c>
      <c r="M81" s="183" t="str">
        <f>IF(H81&lt;&gt;"",(VLOOKUP(D81,Datenquelle!$A$92:$D$99,3,FALSE)*H81),"")</f>
        <v/>
      </c>
      <c r="N81" s="184" t="str">
        <f t="shared" si="4"/>
        <v/>
      </c>
      <c r="O81" s="183" t="str">
        <f>IF(H81&lt;&gt;"",((H81*3/13)/'1) Dateneingabe'!C87),"")</f>
        <v/>
      </c>
      <c r="P81" s="184" t="str">
        <f>IF(N81&lt;&gt;"",(((N81/12)*3/13)/'1) Dateneingabe'!C87),"")</f>
        <v/>
      </c>
      <c r="Q81" s="173" t="str">
        <f t="shared" si="5"/>
        <v/>
      </c>
    </row>
    <row r="82" spans="1:17" x14ac:dyDescent="0.35">
      <c r="A82" s="141">
        <v>78</v>
      </c>
      <c r="B82" s="178" t="str">
        <f>IF('1) Dateneingabe'!B88&lt;&gt;"",'1) Dateneingabe'!B88,"")</f>
        <v/>
      </c>
      <c r="C82" s="179" t="str">
        <f>IF('1) Dateneingabe'!C88&lt;&gt;"",('1) Dateneingabe'!C88/Datenquelle!$C$36),"")</f>
        <v/>
      </c>
      <c r="D82" s="180" t="str">
        <f>IF('1) Dateneingabe'!D88&lt;&gt;"",VLOOKUP('1) Dateneingabe'!D88,Datenquelle!$A$1:$CD88,4,FALSE),"")</f>
        <v/>
      </c>
      <c r="E82" s="181" t="str">
        <f>IF('1) Dateneingabe'!D88&lt;&gt;"",VLOOKUP('1) Dateneingabe'!D88,Datenquelle!$A$1:$G$9,7,FALSE),"")</f>
        <v/>
      </c>
      <c r="F82" s="181" t="str">
        <f>IF('1) Dateneingabe'!L88&lt;&gt;"",'1) Dateneingabe'!L88,"")</f>
        <v/>
      </c>
      <c r="G82" s="181" t="str">
        <f>IF('1) Dateneingabe'!E88&lt;&gt;"",VLOOKUP('1) Dateneingabe'!E88,Datenquelle!$A$13:$X$33,E82,FALSE),"")</f>
        <v/>
      </c>
      <c r="H82" s="182" t="str">
        <f>IF(D82&lt;&gt;"",(C82*VLOOKUP(D82,Datenquelle!$A$102:$G$109,(G82+1),FALSE)),"")</f>
        <v/>
      </c>
      <c r="I82" s="183" t="str">
        <f>IF(B82&lt;&gt;"",VLOOKUP('1) Dateneingabe'!G88,Datenquelle!$A$39:$D$40,4,FALSE),"")</f>
        <v/>
      </c>
      <c r="J82" s="183" t="str">
        <f>IF(D82&lt;&gt;"",(VLOOKUP(D82,Datenquelle!$A$92:$D$99,2,FALSE)*C82),"")</f>
        <v/>
      </c>
      <c r="K82" s="183" t="str">
        <f>IF('1) Dateneingabe'!F88&lt;&gt;"",(VLOOKUP('1) Dateneingabe'!F88,Datenquelle!$A$112:$B$119,2,FALSE)*C82),"")</f>
        <v/>
      </c>
      <c r="L82" s="184" t="str">
        <f t="shared" si="3"/>
        <v/>
      </c>
      <c r="M82" s="183" t="str">
        <f>IF(H82&lt;&gt;"",(VLOOKUP(D82,Datenquelle!$A$92:$D$99,3,FALSE)*H82),"")</f>
        <v/>
      </c>
      <c r="N82" s="184" t="str">
        <f t="shared" si="4"/>
        <v/>
      </c>
      <c r="O82" s="183" t="str">
        <f>IF(H82&lt;&gt;"",((H82*3/13)/'1) Dateneingabe'!C88),"")</f>
        <v/>
      </c>
      <c r="P82" s="184" t="str">
        <f>IF(N82&lt;&gt;"",(((N82/12)*3/13)/'1) Dateneingabe'!C88),"")</f>
        <v/>
      </c>
      <c r="Q82" s="173" t="str">
        <f t="shared" si="5"/>
        <v/>
      </c>
    </row>
    <row r="83" spans="1:17" x14ac:dyDescent="0.35">
      <c r="A83" s="141">
        <v>79</v>
      </c>
      <c r="B83" s="178" t="str">
        <f>IF('1) Dateneingabe'!B89&lt;&gt;"",'1) Dateneingabe'!B89,"")</f>
        <v/>
      </c>
      <c r="C83" s="179" t="str">
        <f>IF('1) Dateneingabe'!C89&lt;&gt;"",('1) Dateneingabe'!C89/Datenquelle!$C$36),"")</f>
        <v/>
      </c>
      <c r="D83" s="180" t="str">
        <f>IF('1) Dateneingabe'!D89&lt;&gt;"",VLOOKUP('1) Dateneingabe'!D89,Datenquelle!$A$1:$CD89,4,FALSE),"")</f>
        <v/>
      </c>
      <c r="E83" s="181" t="str">
        <f>IF('1) Dateneingabe'!D89&lt;&gt;"",VLOOKUP('1) Dateneingabe'!D89,Datenquelle!$A$1:$G$9,7,FALSE),"")</f>
        <v/>
      </c>
      <c r="F83" s="181" t="str">
        <f>IF('1) Dateneingabe'!L89&lt;&gt;"",'1) Dateneingabe'!L89,"")</f>
        <v/>
      </c>
      <c r="G83" s="181" t="str">
        <f>IF('1) Dateneingabe'!E89&lt;&gt;"",VLOOKUP('1) Dateneingabe'!E89,Datenquelle!$A$13:$X$33,E83,FALSE),"")</f>
        <v/>
      </c>
      <c r="H83" s="182" t="str">
        <f>IF(D83&lt;&gt;"",(C83*VLOOKUP(D83,Datenquelle!$A$102:$G$109,(G83+1),FALSE)),"")</f>
        <v/>
      </c>
      <c r="I83" s="183" t="str">
        <f>IF(B83&lt;&gt;"",VLOOKUP('1) Dateneingabe'!G89,Datenquelle!$A$39:$D$40,4,FALSE),"")</f>
        <v/>
      </c>
      <c r="J83" s="183" t="str">
        <f>IF(D83&lt;&gt;"",(VLOOKUP(D83,Datenquelle!$A$92:$D$99,2,FALSE)*C83),"")</f>
        <v/>
      </c>
      <c r="K83" s="183" t="str">
        <f>IF('1) Dateneingabe'!F89&lt;&gt;"",(VLOOKUP('1) Dateneingabe'!F89,Datenquelle!$A$112:$B$119,2,FALSE)*C83),"")</f>
        <v/>
      </c>
      <c r="L83" s="184" t="str">
        <f t="shared" si="3"/>
        <v/>
      </c>
      <c r="M83" s="183" t="str">
        <f>IF(H83&lt;&gt;"",(VLOOKUP(D83,Datenquelle!$A$92:$D$99,3,FALSE)*H83),"")</f>
        <v/>
      </c>
      <c r="N83" s="184" t="str">
        <f t="shared" si="4"/>
        <v/>
      </c>
      <c r="O83" s="183" t="str">
        <f>IF(H83&lt;&gt;"",((H83*3/13)/'1) Dateneingabe'!C89),"")</f>
        <v/>
      </c>
      <c r="P83" s="184" t="str">
        <f>IF(N83&lt;&gt;"",(((N83/12)*3/13)/'1) Dateneingabe'!C89),"")</f>
        <v/>
      </c>
      <c r="Q83" s="173" t="str">
        <f t="shared" si="5"/>
        <v/>
      </c>
    </row>
    <row r="84" spans="1:17" x14ac:dyDescent="0.35">
      <c r="A84" s="141">
        <v>80</v>
      </c>
      <c r="B84" s="178" t="str">
        <f>IF('1) Dateneingabe'!B90&lt;&gt;"",'1) Dateneingabe'!B90,"")</f>
        <v/>
      </c>
      <c r="C84" s="179" t="str">
        <f>IF('1) Dateneingabe'!C90&lt;&gt;"",('1) Dateneingabe'!C90/Datenquelle!$C$36),"")</f>
        <v/>
      </c>
      <c r="D84" s="180" t="str">
        <f>IF('1) Dateneingabe'!D90&lt;&gt;"",VLOOKUP('1) Dateneingabe'!D90,Datenquelle!$A$1:$CD90,4,FALSE),"")</f>
        <v/>
      </c>
      <c r="E84" s="181" t="str">
        <f>IF('1) Dateneingabe'!D90&lt;&gt;"",VLOOKUP('1) Dateneingabe'!D90,Datenquelle!$A$1:$G$9,7,FALSE),"")</f>
        <v/>
      </c>
      <c r="F84" s="181" t="str">
        <f>IF('1) Dateneingabe'!L90&lt;&gt;"",'1) Dateneingabe'!L90,"")</f>
        <v/>
      </c>
      <c r="G84" s="181" t="str">
        <f>IF('1) Dateneingabe'!E90&lt;&gt;"",VLOOKUP('1) Dateneingabe'!E90,Datenquelle!$A$13:$X$33,E84,FALSE),"")</f>
        <v/>
      </c>
      <c r="H84" s="182" t="str">
        <f>IF(D84&lt;&gt;"",(C84*VLOOKUP(D84,Datenquelle!$A$102:$G$109,(G84+1),FALSE)),"")</f>
        <v/>
      </c>
      <c r="I84" s="183" t="str">
        <f>IF(B84&lt;&gt;"",VLOOKUP('1) Dateneingabe'!G90,Datenquelle!$A$39:$D$40,4,FALSE),"")</f>
        <v/>
      </c>
      <c r="J84" s="183" t="str">
        <f>IF(D84&lt;&gt;"",(VLOOKUP(D84,Datenquelle!$A$92:$D$99,2,FALSE)*C84),"")</f>
        <v/>
      </c>
      <c r="K84" s="183" t="str">
        <f>IF('1) Dateneingabe'!F90&lt;&gt;"",(VLOOKUP('1) Dateneingabe'!F90,Datenquelle!$A$112:$B$119,2,FALSE)*C84),"")</f>
        <v/>
      </c>
      <c r="L84" s="184" t="str">
        <f t="shared" si="3"/>
        <v/>
      </c>
      <c r="M84" s="183" t="str">
        <f>IF(H84&lt;&gt;"",(VLOOKUP(D84,Datenquelle!$A$92:$D$99,3,FALSE)*H84),"")</f>
        <v/>
      </c>
      <c r="N84" s="184" t="str">
        <f t="shared" si="4"/>
        <v/>
      </c>
      <c r="O84" s="183" t="str">
        <f>IF(H84&lt;&gt;"",((H84*3/13)/'1) Dateneingabe'!C90),"")</f>
        <v/>
      </c>
      <c r="P84" s="184" t="str">
        <f>IF(N84&lt;&gt;"",(((N84/12)*3/13)/'1) Dateneingabe'!C90),"")</f>
        <v/>
      </c>
      <c r="Q84" s="173" t="str">
        <f t="shared" si="5"/>
        <v/>
      </c>
    </row>
    <row r="85" spans="1:17" x14ac:dyDescent="0.35">
      <c r="A85" s="141">
        <v>81</v>
      </c>
      <c r="B85" s="178" t="str">
        <f>IF('1) Dateneingabe'!B91&lt;&gt;"",'1) Dateneingabe'!B91,"")</f>
        <v/>
      </c>
      <c r="C85" s="179" t="str">
        <f>IF('1) Dateneingabe'!C91&lt;&gt;"",('1) Dateneingabe'!C91/Datenquelle!$C$36),"")</f>
        <v/>
      </c>
      <c r="D85" s="180" t="str">
        <f>IF('1) Dateneingabe'!D91&lt;&gt;"",VLOOKUP('1) Dateneingabe'!D91,Datenquelle!$A$1:$CD91,4,FALSE),"")</f>
        <v/>
      </c>
      <c r="E85" s="181" t="str">
        <f>IF('1) Dateneingabe'!D91&lt;&gt;"",VLOOKUP('1) Dateneingabe'!D91,Datenquelle!$A$1:$G$9,7,FALSE),"")</f>
        <v/>
      </c>
      <c r="F85" s="181" t="str">
        <f>IF('1) Dateneingabe'!L91&lt;&gt;"",'1) Dateneingabe'!L91,"")</f>
        <v/>
      </c>
      <c r="G85" s="181" t="str">
        <f>IF('1) Dateneingabe'!E91&lt;&gt;"",VLOOKUP('1) Dateneingabe'!E91,Datenquelle!$A$13:$X$33,E85,FALSE),"")</f>
        <v/>
      </c>
      <c r="H85" s="182" t="str">
        <f>IF(D85&lt;&gt;"",(C85*VLOOKUP(D85,Datenquelle!$A$102:$G$109,(G85+1),FALSE)),"")</f>
        <v/>
      </c>
      <c r="I85" s="183" t="str">
        <f>IF(B85&lt;&gt;"",VLOOKUP('1) Dateneingabe'!G91,Datenquelle!$A$39:$D$40,4,FALSE),"")</f>
        <v/>
      </c>
      <c r="J85" s="183" t="str">
        <f>IF(D85&lt;&gt;"",(VLOOKUP(D85,Datenquelle!$A$92:$D$99,2,FALSE)*C85),"")</f>
        <v/>
      </c>
      <c r="K85" s="183" t="str">
        <f>IF('1) Dateneingabe'!F91&lt;&gt;"",(VLOOKUP('1) Dateneingabe'!F91,Datenquelle!$A$112:$B$119,2,FALSE)*C85),"")</f>
        <v/>
      </c>
      <c r="L85" s="184" t="str">
        <f t="shared" si="3"/>
        <v/>
      </c>
      <c r="M85" s="183" t="str">
        <f>IF(H85&lt;&gt;"",(VLOOKUP(D85,Datenquelle!$A$92:$D$99,3,FALSE)*H85),"")</f>
        <v/>
      </c>
      <c r="N85" s="184" t="str">
        <f t="shared" si="4"/>
        <v/>
      </c>
      <c r="O85" s="183" t="str">
        <f>IF(H85&lt;&gt;"",((H85*3/13)/'1) Dateneingabe'!C91),"")</f>
        <v/>
      </c>
      <c r="P85" s="184" t="str">
        <f>IF(N85&lt;&gt;"",(((N85/12)*3/13)/'1) Dateneingabe'!C91),"")</f>
        <v/>
      </c>
      <c r="Q85" s="173" t="str">
        <f t="shared" si="5"/>
        <v/>
      </c>
    </row>
    <row r="86" spans="1:17" x14ac:dyDescent="0.35">
      <c r="A86" s="141">
        <v>82</v>
      </c>
      <c r="B86" s="178" t="str">
        <f>IF('1) Dateneingabe'!B92&lt;&gt;"",'1) Dateneingabe'!B92,"")</f>
        <v/>
      </c>
      <c r="C86" s="179" t="str">
        <f>IF('1) Dateneingabe'!C92&lt;&gt;"",('1) Dateneingabe'!C92/Datenquelle!$C$36),"")</f>
        <v/>
      </c>
      <c r="D86" s="180" t="str">
        <f>IF('1) Dateneingabe'!D92&lt;&gt;"",VLOOKUP('1) Dateneingabe'!D92,Datenquelle!$A$1:$CD92,4,FALSE),"")</f>
        <v/>
      </c>
      <c r="E86" s="181" t="str">
        <f>IF('1) Dateneingabe'!D92&lt;&gt;"",VLOOKUP('1) Dateneingabe'!D92,Datenquelle!$A$1:$G$9,7,FALSE),"")</f>
        <v/>
      </c>
      <c r="F86" s="181" t="str">
        <f>IF('1) Dateneingabe'!L92&lt;&gt;"",'1) Dateneingabe'!L92,"")</f>
        <v/>
      </c>
      <c r="G86" s="181" t="str">
        <f>IF('1) Dateneingabe'!E92&lt;&gt;"",VLOOKUP('1) Dateneingabe'!E92,Datenquelle!$A$13:$X$33,E86,FALSE),"")</f>
        <v/>
      </c>
      <c r="H86" s="182" t="str">
        <f>IF(D86&lt;&gt;"",(C86*VLOOKUP(D86,Datenquelle!$A$102:$G$109,(G86+1),FALSE)),"")</f>
        <v/>
      </c>
      <c r="I86" s="183" t="str">
        <f>IF(B86&lt;&gt;"",VLOOKUP('1) Dateneingabe'!G92,Datenquelle!$A$39:$D$40,4,FALSE),"")</f>
        <v/>
      </c>
      <c r="J86" s="183" t="str">
        <f>IF(D86&lt;&gt;"",(VLOOKUP(D86,Datenquelle!$A$92:$D$99,2,FALSE)*C86),"")</f>
        <v/>
      </c>
      <c r="K86" s="183" t="str">
        <f>IF('1) Dateneingabe'!F92&lt;&gt;"",(VLOOKUP('1) Dateneingabe'!F92,Datenquelle!$A$112:$B$119,2,FALSE)*C86),"")</f>
        <v/>
      </c>
      <c r="L86" s="184" t="str">
        <f t="shared" si="3"/>
        <v/>
      </c>
      <c r="M86" s="183" t="str">
        <f>IF(H86&lt;&gt;"",(VLOOKUP(D86,Datenquelle!$A$92:$D$99,3,FALSE)*H86),"")</f>
        <v/>
      </c>
      <c r="N86" s="184" t="str">
        <f t="shared" si="4"/>
        <v/>
      </c>
      <c r="O86" s="183" t="str">
        <f>IF(H86&lt;&gt;"",((H86*3/13)/'1) Dateneingabe'!C92),"")</f>
        <v/>
      </c>
      <c r="P86" s="184" t="str">
        <f>IF(N86&lt;&gt;"",(((N86/12)*3/13)/'1) Dateneingabe'!C92),"")</f>
        <v/>
      </c>
      <c r="Q86" s="173" t="str">
        <f t="shared" si="5"/>
        <v/>
      </c>
    </row>
    <row r="87" spans="1:17" x14ac:dyDescent="0.35">
      <c r="A87" s="141">
        <v>83</v>
      </c>
      <c r="B87" s="178" t="str">
        <f>IF('1) Dateneingabe'!B93&lt;&gt;"",'1) Dateneingabe'!B93,"")</f>
        <v/>
      </c>
      <c r="C87" s="179" t="str">
        <f>IF('1) Dateneingabe'!C93&lt;&gt;"",('1) Dateneingabe'!C93/Datenquelle!$C$36),"")</f>
        <v/>
      </c>
      <c r="D87" s="180" t="str">
        <f>IF('1) Dateneingabe'!D93&lt;&gt;"",VLOOKUP('1) Dateneingabe'!D93,Datenquelle!$A$1:$CD93,4,FALSE),"")</f>
        <v/>
      </c>
      <c r="E87" s="181" t="str">
        <f>IF('1) Dateneingabe'!D93&lt;&gt;"",VLOOKUP('1) Dateneingabe'!D93,Datenquelle!$A$1:$G$9,7,FALSE),"")</f>
        <v/>
      </c>
      <c r="F87" s="181" t="str">
        <f>IF('1) Dateneingabe'!L93&lt;&gt;"",'1) Dateneingabe'!L93,"")</f>
        <v/>
      </c>
      <c r="G87" s="181" t="str">
        <f>IF('1) Dateneingabe'!E93&lt;&gt;"",VLOOKUP('1) Dateneingabe'!E93,Datenquelle!$A$13:$X$33,E87,FALSE),"")</f>
        <v/>
      </c>
      <c r="H87" s="182" t="str">
        <f>IF(D87&lt;&gt;"",(C87*VLOOKUP(D87,Datenquelle!$A$102:$G$109,(G87+1),FALSE)),"")</f>
        <v/>
      </c>
      <c r="I87" s="183" t="str">
        <f>IF(B87&lt;&gt;"",VLOOKUP('1) Dateneingabe'!G93,Datenquelle!$A$39:$D$40,4,FALSE),"")</f>
        <v/>
      </c>
      <c r="J87" s="183" t="str">
        <f>IF(D87&lt;&gt;"",(VLOOKUP(D87,Datenquelle!$A$92:$D$99,2,FALSE)*C87),"")</f>
        <v/>
      </c>
      <c r="K87" s="183" t="str">
        <f>IF('1) Dateneingabe'!F93&lt;&gt;"",(VLOOKUP('1) Dateneingabe'!F93,Datenquelle!$A$112:$B$119,2,FALSE)*C87),"")</f>
        <v/>
      </c>
      <c r="L87" s="184" t="str">
        <f t="shared" si="3"/>
        <v/>
      </c>
      <c r="M87" s="183" t="str">
        <f>IF(H87&lt;&gt;"",(VLOOKUP(D87,Datenquelle!$A$92:$D$99,3,FALSE)*H87),"")</f>
        <v/>
      </c>
      <c r="N87" s="184" t="str">
        <f t="shared" si="4"/>
        <v/>
      </c>
      <c r="O87" s="183" t="str">
        <f>IF(H87&lt;&gt;"",((H87*3/13)/'1) Dateneingabe'!C93),"")</f>
        <v/>
      </c>
      <c r="P87" s="184" t="str">
        <f>IF(N87&lt;&gt;"",(((N87/12)*3/13)/'1) Dateneingabe'!C93),"")</f>
        <v/>
      </c>
      <c r="Q87" s="173" t="str">
        <f t="shared" si="5"/>
        <v/>
      </c>
    </row>
    <row r="88" spans="1:17" x14ac:dyDescent="0.35">
      <c r="A88" s="141">
        <v>84</v>
      </c>
      <c r="B88" s="178" t="str">
        <f>IF('1) Dateneingabe'!B94&lt;&gt;"",'1) Dateneingabe'!B94,"")</f>
        <v/>
      </c>
      <c r="C88" s="179" t="str">
        <f>IF('1) Dateneingabe'!C94&lt;&gt;"",('1) Dateneingabe'!C94/Datenquelle!$C$36),"")</f>
        <v/>
      </c>
      <c r="D88" s="180" t="str">
        <f>IF('1) Dateneingabe'!D94&lt;&gt;"",VLOOKUP('1) Dateneingabe'!D94,Datenquelle!$A$1:$CD94,4,FALSE),"")</f>
        <v/>
      </c>
      <c r="E88" s="181" t="str">
        <f>IF('1) Dateneingabe'!D94&lt;&gt;"",VLOOKUP('1) Dateneingabe'!D94,Datenquelle!$A$1:$G$9,7,FALSE),"")</f>
        <v/>
      </c>
      <c r="F88" s="181" t="str">
        <f>IF('1) Dateneingabe'!L94&lt;&gt;"",'1) Dateneingabe'!L94,"")</f>
        <v/>
      </c>
      <c r="G88" s="181" t="str">
        <f>IF('1) Dateneingabe'!E94&lt;&gt;"",VLOOKUP('1) Dateneingabe'!E94,Datenquelle!$A$13:$X$33,E88,FALSE),"")</f>
        <v/>
      </c>
      <c r="H88" s="182" t="str">
        <f>IF(D88&lt;&gt;"",(C88*VLOOKUP(D88,Datenquelle!$A$102:$G$109,(G88+1),FALSE)),"")</f>
        <v/>
      </c>
      <c r="I88" s="183" t="str">
        <f>IF(B88&lt;&gt;"",VLOOKUP('1) Dateneingabe'!G94,Datenquelle!$A$39:$D$40,4,FALSE),"")</f>
        <v/>
      </c>
      <c r="J88" s="183" t="str">
        <f>IF(D88&lt;&gt;"",(VLOOKUP(D88,Datenquelle!$A$92:$D$99,2,FALSE)*C88),"")</f>
        <v/>
      </c>
      <c r="K88" s="183" t="str">
        <f>IF('1) Dateneingabe'!F94&lt;&gt;"",(VLOOKUP('1) Dateneingabe'!F94,Datenquelle!$A$112:$B$119,2,FALSE)*C88),"")</f>
        <v/>
      </c>
      <c r="L88" s="184" t="str">
        <f t="shared" si="3"/>
        <v/>
      </c>
      <c r="M88" s="183" t="str">
        <f>IF(H88&lt;&gt;"",(VLOOKUP(D88,Datenquelle!$A$92:$D$99,3,FALSE)*H88),"")</f>
        <v/>
      </c>
      <c r="N88" s="184" t="str">
        <f t="shared" si="4"/>
        <v/>
      </c>
      <c r="O88" s="183" t="str">
        <f>IF(H88&lt;&gt;"",((H88*3/13)/'1) Dateneingabe'!C94),"")</f>
        <v/>
      </c>
      <c r="P88" s="184" t="str">
        <f>IF(N88&lt;&gt;"",(((N88/12)*3/13)/'1) Dateneingabe'!C94),"")</f>
        <v/>
      </c>
      <c r="Q88" s="173" t="str">
        <f t="shared" si="5"/>
        <v/>
      </c>
    </row>
    <row r="89" spans="1:17" x14ac:dyDescent="0.35">
      <c r="A89" s="141">
        <v>85</v>
      </c>
      <c r="B89" s="178" t="str">
        <f>IF('1) Dateneingabe'!B95&lt;&gt;"",'1) Dateneingabe'!B95,"")</f>
        <v/>
      </c>
      <c r="C89" s="179" t="str">
        <f>IF('1) Dateneingabe'!C95&lt;&gt;"",('1) Dateneingabe'!C95/Datenquelle!$C$36),"")</f>
        <v/>
      </c>
      <c r="D89" s="180" t="str">
        <f>IF('1) Dateneingabe'!D95&lt;&gt;"",VLOOKUP('1) Dateneingabe'!D95,Datenquelle!$A$1:$CD95,4,FALSE),"")</f>
        <v/>
      </c>
      <c r="E89" s="181" t="str">
        <f>IF('1) Dateneingabe'!D95&lt;&gt;"",VLOOKUP('1) Dateneingabe'!D95,Datenquelle!$A$1:$G$9,7,FALSE),"")</f>
        <v/>
      </c>
      <c r="F89" s="181" t="str">
        <f>IF('1) Dateneingabe'!L95&lt;&gt;"",'1) Dateneingabe'!L95,"")</f>
        <v/>
      </c>
      <c r="G89" s="181" t="str">
        <f>IF('1) Dateneingabe'!E95&lt;&gt;"",VLOOKUP('1) Dateneingabe'!E95,Datenquelle!$A$13:$X$33,E89,FALSE),"")</f>
        <v/>
      </c>
      <c r="H89" s="182" t="str">
        <f>IF(D89&lt;&gt;"",(C89*VLOOKUP(D89,Datenquelle!$A$102:$G$109,(G89+1),FALSE)),"")</f>
        <v/>
      </c>
      <c r="I89" s="183" t="str">
        <f>IF(B89&lt;&gt;"",VLOOKUP('1) Dateneingabe'!G95,Datenquelle!$A$39:$D$40,4,FALSE),"")</f>
        <v/>
      </c>
      <c r="J89" s="183" t="str">
        <f>IF(D89&lt;&gt;"",(VLOOKUP(D89,Datenquelle!$A$92:$D$99,2,FALSE)*C89),"")</f>
        <v/>
      </c>
      <c r="K89" s="183" t="str">
        <f>IF('1) Dateneingabe'!F95&lt;&gt;"",(VLOOKUP('1) Dateneingabe'!F95,Datenquelle!$A$112:$B$119,2,FALSE)*C89),"")</f>
        <v/>
      </c>
      <c r="L89" s="184" t="str">
        <f t="shared" si="3"/>
        <v/>
      </c>
      <c r="M89" s="183" t="str">
        <f>IF(H89&lt;&gt;"",(VLOOKUP(D89,Datenquelle!$A$92:$D$99,3,FALSE)*H89),"")</f>
        <v/>
      </c>
      <c r="N89" s="184" t="str">
        <f t="shared" si="4"/>
        <v/>
      </c>
      <c r="O89" s="183" t="str">
        <f>IF(H89&lt;&gt;"",((H89*3/13)/'1) Dateneingabe'!C95),"")</f>
        <v/>
      </c>
      <c r="P89" s="184" t="str">
        <f>IF(N89&lt;&gt;"",(((N89/12)*3/13)/'1) Dateneingabe'!C95),"")</f>
        <v/>
      </c>
      <c r="Q89" s="173" t="str">
        <f t="shared" si="5"/>
        <v/>
      </c>
    </row>
    <row r="90" spans="1:17" x14ac:dyDescent="0.35">
      <c r="A90" s="141">
        <v>86</v>
      </c>
      <c r="B90" s="178" t="str">
        <f>IF('1) Dateneingabe'!B96&lt;&gt;"",'1) Dateneingabe'!B96,"")</f>
        <v/>
      </c>
      <c r="C90" s="179" t="str">
        <f>IF('1) Dateneingabe'!C96&lt;&gt;"",('1) Dateneingabe'!C96/Datenquelle!$C$36),"")</f>
        <v/>
      </c>
      <c r="D90" s="180" t="str">
        <f>IF('1) Dateneingabe'!D96&lt;&gt;"",VLOOKUP('1) Dateneingabe'!D96,Datenquelle!$A$1:$CD96,4,FALSE),"")</f>
        <v/>
      </c>
      <c r="E90" s="181" t="str">
        <f>IF('1) Dateneingabe'!D96&lt;&gt;"",VLOOKUP('1) Dateneingabe'!D96,Datenquelle!$A$1:$G$9,7,FALSE),"")</f>
        <v/>
      </c>
      <c r="F90" s="181" t="str">
        <f>IF('1) Dateneingabe'!L96&lt;&gt;"",'1) Dateneingabe'!L96,"")</f>
        <v/>
      </c>
      <c r="G90" s="181" t="str">
        <f>IF('1) Dateneingabe'!E96&lt;&gt;"",VLOOKUP('1) Dateneingabe'!E96,Datenquelle!$A$13:$X$33,E90,FALSE),"")</f>
        <v/>
      </c>
      <c r="H90" s="182" t="str">
        <f>IF(D90&lt;&gt;"",(C90*VLOOKUP(D90,Datenquelle!$A$102:$G$109,(G90+1),FALSE)),"")</f>
        <v/>
      </c>
      <c r="I90" s="183" t="str">
        <f>IF(B90&lt;&gt;"",VLOOKUP('1) Dateneingabe'!G96,Datenquelle!$A$39:$D$40,4,FALSE),"")</f>
        <v/>
      </c>
      <c r="J90" s="183" t="str">
        <f>IF(D90&lt;&gt;"",(VLOOKUP(D90,Datenquelle!$A$92:$D$99,2,FALSE)*C90),"")</f>
        <v/>
      </c>
      <c r="K90" s="183" t="str">
        <f>IF('1) Dateneingabe'!F96&lt;&gt;"",(VLOOKUP('1) Dateneingabe'!F96,Datenquelle!$A$112:$B$119,2,FALSE)*C90),"")</f>
        <v/>
      </c>
      <c r="L90" s="184" t="str">
        <f t="shared" si="3"/>
        <v/>
      </c>
      <c r="M90" s="183" t="str">
        <f>IF(H90&lt;&gt;"",(VLOOKUP(D90,Datenquelle!$A$92:$D$99,3,FALSE)*H90),"")</f>
        <v/>
      </c>
      <c r="N90" s="184" t="str">
        <f t="shared" si="4"/>
        <v/>
      </c>
      <c r="O90" s="183" t="str">
        <f>IF(H90&lt;&gt;"",((H90*3/13)/'1) Dateneingabe'!C96),"")</f>
        <v/>
      </c>
      <c r="P90" s="184" t="str">
        <f>IF(N90&lt;&gt;"",(((N90/12)*3/13)/'1) Dateneingabe'!C96),"")</f>
        <v/>
      </c>
      <c r="Q90" s="173" t="str">
        <f t="shared" si="5"/>
        <v/>
      </c>
    </row>
    <row r="91" spans="1:17" x14ac:dyDescent="0.35">
      <c r="A91" s="141">
        <v>87</v>
      </c>
      <c r="B91" s="178" t="str">
        <f>IF('1) Dateneingabe'!B97&lt;&gt;"",'1) Dateneingabe'!B97,"")</f>
        <v/>
      </c>
      <c r="C91" s="179" t="str">
        <f>IF('1) Dateneingabe'!C97&lt;&gt;"",('1) Dateneingabe'!C97/Datenquelle!$C$36),"")</f>
        <v/>
      </c>
      <c r="D91" s="180" t="str">
        <f>IF('1) Dateneingabe'!D97&lt;&gt;"",VLOOKUP('1) Dateneingabe'!D97,Datenquelle!$A$1:$CD97,4,FALSE),"")</f>
        <v/>
      </c>
      <c r="E91" s="181" t="str">
        <f>IF('1) Dateneingabe'!D97&lt;&gt;"",VLOOKUP('1) Dateneingabe'!D97,Datenquelle!$A$1:$G$9,7,FALSE),"")</f>
        <v/>
      </c>
      <c r="F91" s="181" t="str">
        <f>IF('1) Dateneingabe'!L97&lt;&gt;"",'1) Dateneingabe'!L97,"")</f>
        <v/>
      </c>
      <c r="G91" s="181" t="str">
        <f>IF('1) Dateneingabe'!E97&lt;&gt;"",VLOOKUP('1) Dateneingabe'!E97,Datenquelle!$A$13:$X$33,E91,FALSE),"")</f>
        <v/>
      </c>
      <c r="H91" s="182" t="str">
        <f>IF(D91&lt;&gt;"",(C91*VLOOKUP(D91,Datenquelle!$A$102:$G$109,(G91+1),FALSE)),"")</f>
        <v/>
      </c>
      <c r="I91" s="183" t="str">
        <f>IF(B91&lt;&gt;"",VLOOKUP('1) Dateneingabe'!G97,Datenquelle!$A$39:$D$40,4,FALSE),"")</f>
        <v/>
      </c>
      <c r="J91" s="183" t="str">
        <f>IF(D91&lt;&gt;"",(VLOOKUP(D91,Datenquelle!$A$92:$D$99,2,FALSE)*C91),"")</f>
        <v/>
      </c>
      <c r="K91" s="183" t="str">
        <f>IF('1) Dateneingabe'!F97&lt;&gt;"",(VLOOKUP('1) Dateneingabe'!F97,Datenquelle!$A$112:$B$119,2,FALSE)*C91),"")</f>
        <v/>
      </c>
      <c r="L91" s="184" t="str">
        <f t="shared" si="3"/>
        <v/>
      </c>
      <c r="M91" s="183" t="str">
        <f>IF(H91&lt;&gt;"",(VLOOKUP(D91,Datenquelle!$A$92:$D$99,3,FALSE)*H91),"")</f>
        <v/>
      </c>
      <c r="N91" s="184" t="str">
        <f t="shared" si="4"/>
        <v/>
      </c>
      <c r="O91" s="183" t="str">
        <f>IF(H91&lt;&gt;"",((H91*3/13)/'1) Dateneingabe'!C97),"")</f>
        <v/>
      </c>
      <c r="P91" s="184" t="str">
        <f>IF(N91&lt;&gt;"",(((N91/12)*3/13)/'1) Dateneingabe'!C97),"")</f>
        <v/>
      </c>
      <c r="Q91" s="173" t="str">
        <f t="shared" si="5"/>
        <v/>
      </c>
    </row>
    <row r="92" spans="1:17" x14ac:dyDescent="0.35">
      <c r="A92" s="141">
        <v>88</v>
      </c>
      <c r="B92" s="178" t="str">
        <f>IF('1) Dateneingabe'!B98&lt;&gt;"",'1) Dateneingabe'!B98,"")</f>
        <v/>
      </c>
      <c r="C92" s="179" t="str">
        <f>IF('1) Dateneingabe'!C98&lt;&gt;"",('1) Dateneingabe'!C98/Datenquelle!$C$36),"")</f>
        <v/>
      </c>
      <c r="D92" s="180" t="str">
        <f>IF('1) Dateneingabe'!D98&lt;&gt;"",VLOOKUP('1) Dateneingabe'!D98,Datenquelle!$A$1:$CD98,4,FALSE),"")</f>
        <v/>
      </c>
      <c r="E92" s="181" t="str">
        <f>IF('1) Dateneingabe'!D98&lt;&gt;"",VLOOKUP('1) Dateneingabe'!D98,Datenquelle!$A$1:$G$9,7,FALSE),"")</f>
        <v/>
      </c>
      <c r="F92" s="181" t="str">
        <f>IF('1) Dateneingabe'!L98&lt;&gt;"",'1) Dateneingabe'!L98,"")</f>
        <v/>
      </c>
      <c r="G92" s="181" t="str">
        <f>IF('1) Dateneingabe'!E98&lt;&gt;"",VLOOKUP('1) Dateneingabe'!E98,Datenquelle!$A$13:$X$33,E92,FALSE),"")</f>
        <v/>
      </c>
      <c r="H92" s="182" t="str">
        <f>IF(D92&lt;&gt;"",(C92*VLOOKUP(D92,Datenquelle!$A$102:$G$109,(G92+1),FALSE)),"")</f>
        <v/>
      </c>
      <c r="I92" s="183" t="str">
        <f>IF(B92&lt;&gt;"",VLOOKUP('1) Dateneingabe'!G98,Datenquelle!$A$39:$D$40,4,FALSE),"")</f>
        <v/>
      </c>
      <c r="J92" s="183" t="str">
        <f>IF(D92&lt;&gt;"",(VLOOKUP(D92,Datenquelle!$A$92:$D$99,2,FALSE)*C92),"")</f>
        <v/>
      </c>
      <c r="K92" s="183" t="str">
        <f>IF('1) Dateneingabe'!F98&lt;&gt;"",(VLOOKUP('1) Dateneingabe'!F98,Datenquelle!$A$112:$B$119,2,FALSE)*C92),"")</f>
        <v/>
      </c>
      <c r="L92" s="184" t="str">
        <f t="shared" ref="L92:L103" si="6">IF(H92&lt;&gt;"",SUM(H92:K92),"")</f>
        <v/>
      </c>
      <c r="M92" s="183" t="str">
        <f>IF(H92&lt;&gt;"",(VLOOKUP(D92,Datenquelle!$A$92:$D$99,3,FALSE)*H92),"")</f>
        <v/>
      </c>
      <c r="N92" s="184" t="str">
        <f t="shared" ref="N92:N103" si="7">IF(L92&lt;&gt;"",(L92*12)+M92,"")</f>
        <v/>
      </c>
      <c r="O92" s="183" t="str">
        <f>IF(H92&lt;&gt;"",((H92*3/13)/'1) Dateneingabe'!C98),"")</f>
        <v/>
      </c>
      <c r="P92" s="184" t="str">
        <f>IF(N92&lt;&gt;"",(((N92/12)*3/13)/'1) Dateneingabe'!C98),"")</f>
        <v/>
      </c>
      <c r="Q92" s="173" t="str">
        <f t="shared" si="5"/>
        <v/>
      </c>
    </row>
    <row r="93" spans="1:17" x14ac:dyDescent="0.35">
      <c r="A93" s="141">
        <v>89</v>
      </c>
      <c r="B93" s="178" t="str">
        <f>IF('1) Dateneingabe'!B99&lt;&gt;"",'1) Dateneingabe'!B99,"")</f>
        <v/>
      </c>
      <c r="C93" s="179" t="str">
        <f>IF('1) Dateneingabe'!C99&lt;&gt;"",('1) Dateneingabe'!C99/Datenquelle!$C$36),"")</f>
        <v/>
      </c>
      <c r="D93" s="180" t="str">
        <f>IF('1) Dateneingabe'!D99&lt;&gt;"",VLOOKUP('1) Dateneingabe'!D99,Datenquelle!$A$1:$CD99,4,FALSE),"")</f>
        <v/>
      </c>
      <c r="E93" s="181" t="str">
        <f>IF('1) Dateneingabe'!D99&lt;&gt;"",VLOOKUP('1) Dateneingabe'!D99,Datenquelle!$A$1:$G$9,7,FALSE),"")</f>
        <v/>
      </c>
      <c r="F93" s="181" t="str">
        <f>IF('1) Dateneingabe'!L99&lt;&gt;"",'1) Dateneingabe'!L99,"")</f>
        <v/>
      </c>
      <c r="G93" s="181" t="str">
        <f>IF('1) Dateneingabe'!E99&lt;&gt;"",VLOOKUP('1) Dateneingabe'!E99,Datenquelle!$A$13:$X$33,E93,FALSE),"")</f>
        <v/>
      </c>
      <c r="H93" s="182" t="str">
        <f>IF(D93&lt;&gt;"",(C93*VLOOKUP(D93,Datenquelle!$A$102:$G$109,(G93+1),FALSE)),"")</f>
        <v/>
      </c>
      <c r="I93" s="183" t="str">
        <f>IF(B93&lt;&gt;"",VLOOKUP('1) Dateneingabe'!G99,Datenquelle!$A$39:$D$40,4,FALSE),"")</f>
        <v/>
      </c>
      <c r="J93" s="183" t="str">
        <f>IF(D93&lt;&gt;"",(VLOOKUP(D93,Datenquelle!$A$92:$D$99,2,FALSE)*C93),"")</f>
        <v/>
      </c>
      <c r="K93" s="183" t="str">
        <f>IF('1) Dateneingabe'!F99&lt;&gt;"",(VLOOKUP('1) Dateneingabe'!F99,Datenquelle!$A$112:$B$119,2,FALSE)*C93),"")</f>
        <v/>
      </c>
      <c r="L93" s="184" t="str">
        <f t="shared" si="6"/>
        <v/>
      </c>
      <c r="M93" s="183" t="str">
        <f>IF(H93&lt;&gt;"",(VLOOKUP(D93,Datenquelle!$A$92:$D$99,3,FALSE)*H93),"")</f>
        <v/>
      </c>
      <c r="N93" s="184" t="str">
        <f t="shared" si="7"/>
        <v/>
      </c>
      <c r="O93" s="183" t="str">
        <f>IF(H93&lt;&gt;"",((H93*3/13)/'1) Dateneingabe'!C99),"")</f>
        <v/>
      </c>
      <c r="P93" s="184" t="str">
        <f>IF(N93&lt;&gt;"",(((N93/12)*3/13)/'1) Dateneingabe'!C99),"")</f>
        <v/>
      </c>
      <c r="Q93" s="173" t="str">
        <f t="shared" si="5"/>
        <v/>
      </c>
    </row>
    <row r="94" spans="1:17" x14ac:dyDescent="0.35">
      <c r="A94" s="141">
        <v>90</v>
      </c>
      <c r="B94" s="178" t="str">
        <f>IF('1) Dateneingabe'!B100&lt;&gt;"",'1) Dateneingabe'!B100,"")</f>
        <v/>
      </c>
      <c r="C94" s="179" t="str">
        <f>IF('1) Dateneingabe'!C100&lt;&gt;"",('1) Dateneingabe'!C100/Datenquelle!$C$36),"")</f>
        <v/>
      </c>
      <c r="D94" s="180" t="str">
        <f>IF('1) Dateneingabe'!D100&lt;&gt;"",VLOOKUP('1) Dateneingabe'!D100,Datenquelle!$A$1:$CD100,4,FALSE),"")</f>
        <v/>
      </c>
      <c r="E94" s="181" t="str">
        <f>IF('1) Dateneingabe'!D100&lt;&gt;"",VLOOKUP('1) Dateneingabe'!D100,Datenquelle!$A$1:$G$9,7,FALSE),"")</f>
        <v/>
      </c>
      <c r="F94" s="181" t="str">
        <f>IF('1) Dateneingabe'!L100&lt;&gt;"",'1) Dateneingabe'!L100,"")</f>
        <v/>
      </c>
      <c r="G94" s="181" t="str">
        <f>IF('1) Dateneingabe'!E100&lt;&gt;"",VLOOKUP('1) Dateneingabe'!E100,Datenquelle!$A$13:$X$33,E94,FALSE),"")</f>
        <v/>
      </c>
      <c r="H94" s="182" t="str">
        <f>IF(D94&lt;&gt;"",(C94*VLOOKUP(D94,Datenquelle!$A$102:$G$109,(G94+1),FALSE)),"")</f>
        <v/>
      </c>
      <c r="I94" s="183" t="str">
        <f>IF(B94&lt;&gt;"",VLOOKUP('1) Dateneingabe'!G100,Datenquelle!$A$39:$D$40,4,FALSE),"")</f>
        <v/>
      </c>
      <c r="J94" s="183" t="str">
        <f>IF(D94&lt;&gt;"",(VLOOKUP(D94,Datenquelle!$A$92:$D$99,2,FALSE)*C94),"")</f>
        <v/>
      </c>
      <c r="K94" s="183" t="str">
        <f>IF('1) Dateneingabe'!F100&lt;&gt;"",(VLOOKUP('1) Dateneingabe'!F100,Datenquelle!$A$112:$B$119,2,FALSE)*C94),"")</f>
        <v/>
      </c>
      <c r="L94" s="184" t="str">
        <f t="shared" si="6"/>
        <v/>
      </c>
      <c r="M94" s="183" t="str">
        <f>IF(H94&lt;&gt;"",(VLOOKUP(D94,Datenquelle!$A$92:$D$99,3,FALSE)*H94),"")</f>
        <v/>
      </c>
      <c r="N94" s="184" t="str">
        <f t="shared" si="7"/>
        <v/>
      </c>
      <c r="O94" s="183" t="str">
        <f>IF(H94&lt;&gt;"",((H94*3/13)/'1) Dateneingabe'!C100),"")</f>
        <v/>
      </c>
      <c r="P94" s="184" t="str">
        <f>IF(N94&lt;&gt;"",(((N94/12)*3/13)/'1) Dateneingabe'!C100),"")</f>
        <v/>
      </c>
      <c r="Q94" s="173" t="str">
        <f t="shared" si="5"/>
        <v/>
      </c>
    </row>
    <row r="95" spans="1:17" x14ac:dyDescent="0.35">
      <c r="A95" s="141">
        <v>91</v>
      </c>
      <c r="B95" s="178" t="str">
        <f>IF('1) Dateneingabe'!B101&lt;&gt;"",'1) Dateneingabe'!B101,"")</f>
        <v/>
      </c>
      <c r="C95" s="179" t="str">
        <f>IF('1) Dateneingabe'!C101&lt;&gt;"",('1) Dateneingabe'!C101/Datenquelle!$C$36),"")</f>
        <v/>
      </c>
      <c r="D95" s="180" t="str">
        <f>IF('1) Dateneingabe'!D101&lt;&gt;"",VLOOKUP('1) Dateneingabe'!D101,Datenquelle!$A$1:$CD101,4,FALSE),"")</f>
        <v/>
      </c>
      <c r="E95" s="181" t="str">
        <f>IF('1) Dateneingabe'!D101&lt;&gt;"",VLOOKUP('1) Dateneingabe'!D101,Datenquelle!$A$1:$G$9,7,FALSE),"")</f>
        <v/>
      </c>
      <c r="F95" s="181" t="str">
        <f>IF('1) Dateneingabe'!L101&lt;&gt;"",'1) Dateneingabe'!L101,"")</f>
        <v/>
      </c>
      <c r="G95" s="181" t="str">
        <f>IF('1) Dateneingabe'!E101&lt;&gt;"",VLOOKUP('1) Dateneingabe'!E101,Datenquelle!$A$13:$X$33,E95,FALSE),"")</f>
        <v/>
      </c>
      <c r="H95" s="182" t="str">
        <f>IF(D95&lt;&gt;"",(C95*VLOOKUP(D95,Datenquelle!$A$102:$G$109,(G95+1),FALSE)),"")</f>
        <v/>
      </c>
      <c r="I95" s="183" t="str">
        <f>IF(B95&lt;&gt;"",VLOOKUP('1) Dateneingabe'!G101,Datenquelle!$A$39:$D$40,4,FALSE),"")</f>
        <v/>
      </c>
      <c r="J95" s="183" t="str">
        <f>IF(D95&lt;&gt;"",(VLOOKUP(D95,Datenquelle!$A$92:$D$99,2,FALSE)*C95),"")</f>
        <v/>
      </c>
      <c r="K95" s="183" t="str">
        <f>IF('1) Dateneingabe'!F101&lt;&gt;"",(VLOOKUP('1) Dateneingabe'!F101,Datenquelle!$A$112:$B$119,2,FALSE)*C95),"")</f>
        <v/>
      </c>
      <c r="L95" s="184" t="str">
        <f t="shared" si="6"/>
        <v/>
      </c>
      <c r="M95" s="183" t="str">
        <f>IF(H95&lt;&gt;"",(VLOOKUP(D95,Datenquelle!$A$92:$D$99,3,FALSE)*H95),"")</f>
        <v/>
      </c>
      <c r="N95" s="184" t="str">
        <f t="shared" si="7"/>
        <v/>
      </c>
      <c r="O95" s="183" t="str">
        <f>IF(H95&lt;&gt;"",((H95*3/13)/'1) Dateneingabe'!C101),"")</f>
        <v/>
      </c>
      <c r="P95" s="184" t="str">
        <f>IF(N95&lt;&gt;"",(((N95/12)*3/13)/'1) Dateneingabe'!C101),"")</f>
        <v/>
      </c>
      <c r="Q95" s="173" t="str">
        <f t="shared" si="5"/>
        <v/>
      </c>
    </row>
    <row r="96" spans="1:17" x14ac:dyDescent="0.35">
      <c r="A96" s="141">
        <v>92</v>
      </c>
      <c r="B96" s="178" t="str">
        <f>IF('1) Dateneingabe'!B102&lt;&gt;"",'1) Dateneingabe'!B102,"")</f>
        <v/>
      </c>
      <c r="C96" s="179" t="str">
        <f>IF('1) Dateneingabe'!C102&lt;&gt;"",('1) Dateneingabe'!C102/Datenquelle!$C$36),"")</f>
        <v/>
      </c>
      <c r="D96" s="180" t="str">
        <f>IF('1) Dateneingabe'!D102&lt;&gt;"",VLOOKUP('1) Dateneingabe'!D102,Datenquelle!$A$1:$CD102,4,FALSE),"")</f>
        <v/>
      </c>
      <c r="E96" s="181" t="str">
        <f>IF('1) Dateneingabe'!D102&lt;&gt;"",VLOOKUP('1) Dateneingabe'!D102,Datenquelle!$A$1:$G$9,7,FALSE),"")</f>
        <v/>
      </c>
      <c r="F96" s="181" t="str">
        <f>IF('1) Dateneingabe'!L102&lt;&gt;"",'1) Dateneingabe'!L102,"")</f>
        <v/>
      </c>
      <c r="G96" s="181" t="str">
        <f>IF('1) Dateneingabe'!E102&lt;&gt;"",VLOOKUP('1) Dateneingabe'!E102,Datenquelle!$A$13:$X$33,E96,FALSE),"")</f>
        <v/>
      </c>
      <c r="H96" s="182" t="str">
        <f>IF(D96&lt;&gt;"",(C96*VLOOKUP(D96,Datenquelle!$A$102:$G$109,(G96+1),FALSE)),"")</f>
        <v/>
      </c>
      <c r="I96" s="183" t="str">
        <f>IF(B96&lt;&gt;"",VLOOKUP('1) Dateneingabe'!G102,Datenquelle!$A$39:$D$40,4,FALSE),"")</f>
        <v/>
      </c>
      <c r="J96" s="183" t="str">
        <f>IF(D96&lt;&gt;"",(VLOOKUP(D96,Datenquelle!$A$92:$D$99,2,FALSE)*C96),"")</f>
        <v/>
      </c>
      <c r="K96" s="183" t="str">
        <f>IF('1) Dateneingabe'!F102&lt;&gt;"",(VLOOKUP('1) Dateneingabe'!F102,Datenquelle!$A$112:$B$119,2,FALSE)*C96),"")</f>
        <v/>
      </c>
      <c r="L96" s="184" t="str">
        <f t="shared" si="6"/>
        <v/>
      </c>
      <c r="M96" s="183" t="str">
        <f>IF(H96&lt;&gt;"",(VLOOKUP(D96,Datenquelle!$A$92:$D$99,3,FALSE)*H96),"")</f>
        <v/>
      </c>
      <c r="N96" s="184" t="str">
        <f t="shared" si="7"/>
        <v/>
      </c>
      <c r="O96" s="183" t="str">
        <f>IF(H96&lt;&gt;"",((H96*3/13)/'1) Dateneingabe'!C102),"")</f>
        <v/>
      </c>
      <c r="P96" s="184" t="str">
        <f>IF(N96&lt;&gt;"",(((N96/12)*3/13)/'1) Dateneingabe'!C102),"")</f>
        <v/>
      </c>
      <c r="Q96" s="173" t="str">
        <f t="shared" si="5"/>
        <v/>
      </c>
    </row>
    <row r="97" spans="1:17" x14ac:dyDescent="0.35">
      <c r="A97" s="141">
        <v>93</v>
      </c>
      <c r="B97" s="178" t="str">
        <f>IF('1) Dateneingabe'!B103&lt;&gt;"",'1) Dateneingabe'!B103,"")</f>
        <v/>
      </c>
      <c r="C97" s="179" t="str">
        <f>IF('1) Dateneingabe'!C103&lt;&gt;"",('1) Dateneingabe'!C103/Datenquelle!$C$36),"")</f>
        <v/>
      </c>
      <c r="D97" s="180" t="str">
        <f>IF('1) Dateneingabe'!D103&lt;&gt;"",VLOOKUP('1) Dateneingabe'!D103,Datenquelle!$A$1:$CD103,4,FALSE),"")</f>
        <v/>
      </c>
      <c r="E97" s="181" t="str">
        <f>IF('1) Dateneingabe'!D103&lt;&gt;"",VLOOKUP('1) Dateneingabe'!D103,Datenquelle!$A$1:$G$9,7,FALSE),"")</f>
        <v/>
      </c>
      <c r="F97" s="181" t="str">
        <f>IF('1) Dateneingabe'!L103&lt;&gt;"",'1) Dateneingabe'!L103,"")</f>
        <v/>
      </c>
      <c r="G97" s="181" t="str">
        <f>IF('1) Dateneingabe'!E103&lt;&gt;"",VLOOKUP('1) Dateneingabe'!E103,Datenquelle!$A$13:$X$33,E97,FALSE),"")</f>
        <v/>
      </c>
      <c r="H97" s="182" t="str">
        <f>IF(D97&lt;&gt;"",(C97*VLOOKUP(D97,Datenquelle!$A$102:$G$109,(G97+1),FALSE)),"")</f>
        <v/>
      </c>
      <c r="I97" s="183" t="str">
        <f>IF(B97&lt;&gt;"",VLOOKUP('1) Dateneingabe'!G103,Datenquelle!$A$39:$D$40,4,FALSE),"")</f>
        <v/>
      </c>
      <c r="J97" s="183" t="str">
        <f>IF(D97&lt;&gt;"",(VLOOKUP(D97,Datenquelle!$A$92:$D$99,2,FALSE)*C97),"")</f>
        <v/>
      </c>
      <c r="K97" s="183" t="str">
        <f>IF('1) Dateneingabe'!F103&lt;&gt;"",(VLOOKUP('1) Dateneingabe'!F103,Datenquelle!$A$112:$B$119,2,FALSE)*C97),"")</f>
        <v/>
      </c>
      <c r="L97" s="184" t="str">
        <f t="shared" si="6"/>
        <v/>
      </c>
      <c r="M97" s="183" t="str">
        <f>IF(H97&lt;&gt;"",(VLOOKUP(D97,Datenquelle!$A$92:$D$99,3,FALSE)*H97),"")</f>
        <v/>
      </c>
      <c r="N97" s="184" t="str">
        <f t="shared" si="7"/>
        <v/>
      </c>
      <c r="O97" s="183" t="str">
        <f>IF(H97&lt;&gt;"",((H97*3/13)/'1) Dateneingabe'!C103),"")</f>
        <v/>
      </c>
      <c r="P97" s="184" t="str">
        <f>IF(N97&lt;&gt;"",(((N97/12)*3/13)/'1) Dateneingabe'!C103),"")</f>
        <v/>
      </c>
      <c r="Q97" s="173" t="str">
        <f t="shared" si="5"/>
        <v/>
      </c>
    </row>
    <row r="98" spans="1:17" x14ac:dyDescent="0.35">
      <c r="A98" s="141">
        <v>94</v>
      </c>
      <c r="B98" s="178" t="str">
        <f>IF('1) Dateneingabe'!B104&lt;&gt;"",'1) Dateneingabe'!B104,"")</f>
        <v/>
      </c>
      <c r="C98" s="179" t="str">
        <f>IF('1) Dateneingabe'!C104&lt;&gt;"",('1) Dateneingabe'!C104/Datenquelle!$C$36),"")</f>
        <v/>
      </c>
      <c r="D98" s="180" t="str">
        <f>IF('1) Dateneingabe'!D104&lt;&gt;"",VLOOKUP('1) Dateneingabe'!D104,Datenquelle!$A$1:$CD104,4,FALSE),"")</f>
        <v/>
      </c>
      <c r="E98" s="181" t="str">
        <f>IF('1) Dateneingabe'!D104&lt;&gt;"",VLOOKUP('1) Dateneingabe'!D104,Datenquelle!$A$1:$G$9,7,FALSE),"")</f>
        <v/>
      </c>
      <c r="F98" s="181" t="str">
        <f>IF('1) Dateneingabe'!L104&lt;&gt;"",'1) Dateneingabe'!L104,"")</f>
        <v/>
      </c>
      <c r="G98" s="181" t="str">
        <f>IF('1) Dateneingabe'!E104&lt;&gt;"",VLOOKUP('1) Dateneingabe'!E104,Datenquelle!$A$13:$X$33,E98,FALSE),"")</f>
        <v/>
      </c>
      <c r="H98" s="182" t="str">
        <f>IF(D98&lt;&gt;"",(C98*VLOOKUP(D98,Datenquelle!$A$102:$G$109,(G98+1),FALSE)),"")</f>
        <v/>
      </c>
      <c r="I98" s="183" t="str">
        <f>IF(B98&lt;&gt;"",VLOOKUP('1) Dateneingabe'!G104,Datenquelle!$A$39:$D$40,4,FALSE),"")</f>
        <v/>
      </c>
      <c r="J98" s="183" t="str">
        <f>IF(D98&lt;&gt;"",(VLOOKUP(D98,Datenquelle!$A$92:$D$99,2,FALSE)*C98),"")</f>
        <v/>
      </c>
      <c r="K98" s="183" t="str">
        <f>IF('1) Dateneingabe'!F104&lt;&gt;"",(VLOOKUP('1) Dateneingabe'!F104,Datenquelle!$A$112:$B$119,2,FALSE)*C98),"")</f>
        <v/>
      </c>
      <c r="L98" s="184" t="str">
        <f t="shared" si="6"/>
        <v/>
      </c>
      <c r="M98" s="183" t="str">
        <f>IF(H98&lt;&gt;"",(VLOOKUP(D98,Datenquelle!$A$92:$D$99,3,FALSE)*H98),"")</f>
        <v/>
      </c>
      <c r="N98" s="184" t="str">
        <f t="shared" si="7"/>
        <v/>
      </c>
      <c r="O98" s="183" t="str">
        <f>IF(H98&lt;&gt;"",((H98*3/13)/'1) Dateneingabe'!C104),"")</f>
        <v/>
      </c>
      <c r="P98" s="184" t="str">
        <f>IF(N98&lt;&gt;"",(((N98/12)*3/13)/'1) Dateneingabe'!C104),"")</f>
        <v/>
      </c>
      <c r="Q98" s="173" t="str">
        <f t="shared" si="5"/>
        <v/>
      </c>
    </row>
    <row r="99" spans="1:17" x14ac:dyDescent="0.35">
      <c r="A99" s="141">
        <v>95</v>
      </c>
      <c r="B99" s="178" t="str">
        <f>IF('1) Dateneingabe'!B105&lt;&gt;"",'1) Dateneingabe'!B105,"")</f>
        <v/>
      </c>
      <c r="C99" s="179" t="str">
        <f>IF('1) Dateneingabe'!C105&lt;&gt;"",('1) Dateneingabe'!C105/Datenquelle!$C$36),"")</f>
        <v/>
      </c>
      <c r="D99" s="180" t="str">
        <f>IF('1) Dateneingabe'!D105&lt;&gt;"",VLOOKUP('1) Dateneingabe'!D105,Datenquelle!$A$1:$CD105,4,FALSE),"")</f>
        <v/>
      </c>
      <c r="E99" s="181" t="str">
        <f>IF('1) Dateneingabe'!D105&lt;&gt;"",VLOOKUP('1) Dateneingabe'!D105,Datenquelle!$A$1:$G$9,7,FALSE),"")</f>
        <v/>
      </c>
      <c r="F99" s="181" t="str">
        <f>IF('1) Dateneingabe'!L105&lt;&gt;"",'1) Dateneingabe'!L105,"")</f>
        <v/>
      </c>
      <c r="G99" s="181" t="str">
        <f>IF('1) Dateneingabe'!E105&lt;&gt;"",VLOOKUP('1) Dateneingabe'!E105,Datenquelle!$A$13:$X$33,E99,FALSE),"")</f>
        <v/>
      </c>
      <c r="H99" s="182" t="str">
        <f>IF(D99&lt;&gt;"",(C99*VLOOKUP(D99,Datenquelle!$A$102:$G$109,(G99+1),FALSE)),"")</f>
        <v/>
      </c>
      <c r="I99" s="183" t="str">
        <f>IF(B99&lt;&gt;"",VLOOKUP('1) Dateneingabe'!G105,Datenquelle!$A$39:$D$40,4,FALSE),"")</f>
        <v/>
      </c>
      <c r="J99" s="183" t="str">
        <f>IF(D99&lt;&gt;"",(VLOOKUP(D99,Datenquelle!$A$92:$D$99,2,FALSE)*C99),"")</f>
        <v/>
      </c>
      <c r="K99" s="183" t="str">
        <f>IF('1) Dateneingabe'!F105&lt;&gt;"",(VLOOKUP('1) Dateneingabe'!F105,Datenquelle!$A$112:$B$119,2,FALSE)*C99),"")</f>
        <v/>
      </c>
      <c r="L99" s="184" t="str">
        <f t="shared" si="6"/>
        <v/>
      </c>
      <c r="M99" s="183" t="str">
        <f>IF(H99&lt;&gt;"",(VLOOKUP(D99,Datenquelle!$A$92:$D$99,3,FALSE)*H99),"")</f>
        <v/>
      </c>
      <c r="N99" s="184" t="str">
        <f t="shared" si="7"/>
        <v/>
      </c>
      <c r="O99" s="183" t="str">
        <f>IF(H99&lt;&gt;"",((H99*3/13)/'1) Dateneingabe'!C105),"")</f>
        <v/>
      </c>
      <c r="P99" s="184" t="str">
        <f>IF(N99&lt;&gt;"",(((N99/12)*3/13)/'1) Dateneingabe'!C105),"")</f>
        <v/>
      </c>
      <c r="Q99" s="173" t="str">
        <f t="shared" si="5"/>
        <v/>
      </c>
    </row>
    <row r="100" spans="1:17" x14ac:dyDescent="0.35">
      <c r="A100" s="141">
        <v>96</v>
      </c>
      <c r="B100" s="178" t="str">
        <f>IF('1) Dateneingabe'!B106&lt;&gt;"",'1) Dateneingabe'!B106,"")</f>
        <v/>
      </c>
      <c r="C100" s="179" t="str">
        <f>IF('1) Dateneingabe'!C106&lt;&gt;"",('1) Dateneingabe'!C106/Datenquelle!$C$36),"")</f>
        <v/>
      </c>
      <c r="D100" s="180" t="str">
        <f>IF('1) Dateneingabe'!D106&lt;&gt;"",VLOOKUP('1) Dateneingabe'!D106,Datenquelle!$A$1:$CD106,4,FALSE),"")</f>
        <v/>
      </c>
      <c r="E100" s="181" t="str">
        <f>IF('1) Dateneingabe'!D106&lt;&gt;"",VLOOKUP('1) Dateneingabe'!D106,Datenquelle!$A$1:$G$9,7,FALSE),"")</f>
        <v/>
      </c>
      <c r="F100" s="181" t="str">
        <f>IF('1) Dateneingabe'!L106&lt;&gt;"",'1) Dateneingabe'!L106,"")</f>
        <v/>
      </c>
      <c r="G100" s="181" t="str">
        <f>IF('1) Dateneingabe'!E106&lt;&gt;"",VLOOKUP('1) Dateneingabe'!E106,Datenquelle!$A$13:$X$33,E100,FALSE),"")</f>
        <v/>
      </c>
      <c r="H100" s="182" t="str">
        <f>IF(D100&lt;&gt;"",(C100*VLOOKUP(D100,Datenquelle!$A$102:$G$109,(G100+1),FALSE)),"")</f>
        <v/>
      </c>
      <c r="I100" s="183" t="str">
        <f>IF(B100&lt;&gt;"",VLOOKUP('1) Dateneingabe'!G106,Datenquelle!$A$39:$D$40,4,FALSE),"")</f>
        <v/>
      </c>
      <c r="J100" s="183" t="str">
        <f>IF(D100&lt;&gt;"",(VLOOKUP(D100,Datenquelle!$A$92:$D$99,2,FALSE)*C100),"")</f>
        <v/>
      </c>
      <c r="K100" s="183" t="str">
        <f>IF('1) Dateneingabe'!F106&lt;&gt;"",(VLOOKUP('1) Dateneingabe'!F106,Datenquelle!$A$112:$B$119,2,FALSE)*C100),"")</f>
        <v/>
      </c>
      <c r="L100" s="184" t="str">
        <f t="shared" si="6"/>
        <v/>
      </c>
      <c r="M100" s="183" t="str">
        <f>IF(H100&lt;&gt;"",(VLOOKUP(D100,Datenquelle!$A$92:$D$99,3,FALSE)*H100),"")</f>
        <v/>
      </c>
      <c r="N100" s="184" t="str">
        <f t="shared" si="7"/>
        <v/>
      </c>
      <c r="O100" s="183" t="str">
        <f>IF(H100&lt;&gt;"",((H100*3/13)/'1) Dateneingabe'!C106),"")</f>
        <v/>
      </c>
      <c r="P100" s="184" t="str">
        <f>IF(N100&lt;&gt;"",(((N100/12)*3/13)/'1) Dateneingabe'!C106),"")</f>
        <v/>
      </c>
      <c r="Q100" s="173" t="str">
        <f t="shared" si="5"/>
        <v/>
      </c>
    </row>
    <row r="101" spans="1:17" x14ac:dyDescent="0.35">
      <c r="A101" s="141">
        <v>97</v>
      </c>
      <c r="B101" s="178" t="str">
        <f>IF('1) Dateneingabe'!B107&lt;&gt;"",'1) Dateneingabe'!B107,"")</f>
        <v/>
      </c>
      <c r="C101" s="179" t="str">
        <f>IF('1) Dateneingabe'!C107&lt;&gt;"",('1) Dateneingabe'!C107/Datenquelle!$C$36),"")</f>
        <v/>
      </c>
      <c r="D101" s="180" t="str">
        <f>IF('1) Dateneingabe'!D107&lt;&gt;"",VLOOKUP('1) Dateneingabe'!D107,Datenquelle!$A$1:$CD107,4,FALSE),"")</f>
        <v/>
      </c>
      <c r="E101" s="181" t="str">
        <f>IF('1) Dateneingabe'!D107&lt;&gt;"",VLOOKUP('1) Dateneingabe'!D107,Datenquelle!$A$1:$G$9,7,FALSE),"")</f>
        <v/>
      </c>
      <c r="F101" s="181" t="str">
        <f>IF('1) Dateneingabe'!L107&lt;&gt;"",'1) Dateneingabe'!L107,"")</f>
        <v/>
      </c>
      <c r="G101" s="181" t="str">
        <f>IF('1) Dateneingabe'!E107&lt;&gt;"",VLOOKUP('1) Dateneingabe'!E107,Datenquelle!$A$13:$X$33,E101,FALSE),"")</f>
        <v/>
      </c>
      <c r="H101" s="182" t="str">
        <f>IF(D101&lt;&gt;"",(C101*VLOOKUP(D101,Datenquelle!$A$102:$G$109,(G101+1),FALSE)),"")</f>
        <v/>
      </c>
      <c r="I101" s="183" t="str">
        <f>IF(B101&lt;&gt;"",VLOOKUP('1) Dateneingabe'!G107,Datenquelle!$A$39:$D$40,4,FALSE),"")</f>
        <v/>
      </c>
      <c r="J101" s="183" t="str">
        <f>IF(D101&lt;&gt;"",(VLOOKUP(D101,Datenquelle!$A$92:$D$99,2,FALSE)*C101),"")</f>
        <v/>
      </c>
      <c r="K101" s="183" t="str">
        <f>IF('1) Dateneingabe'!F107&lt;&gt;"",(VLOOKUP('1) Dateneingabe'!F107,Datenquelle!$A$112:$B$119,2,FALSE)*C101),"")</f>
        <v/>
      </c>
      <c r="L101" s="184" t="str">
        <f t="shared" si="6"/>
        <v/>
      </c>
      <c r="M101" s="183" t="str">
        <f>IF(H101&lt;&gt;"",(VLOOKUP(D101,Datenquelle!$A$92:$D$99,3,FALSE)*H101),"")</f>
        <v/>
      </c>
      <c r="N101" s="184" t="str">
        <f t="shared" si="7"/>
        <v/>
      </c>
      <c r="O101" s="183" t="str">
        <f>IF(H101&lt;&gt;"",((H101*3/13)/'1) Dateneingabe'!C107),"")</f>
        <v/>
      </c>
      <c r="P101" s="184" t="str">
        <f>IF(N101&lt;&gt;"",(((N101/12)*3/13)/'1) Dateneingabe'!C107),"")</f>
        <v/>
      </c>
      <c r="Q101" s="173" t="str">
        <f t="shared" si="5"/>
        <v/>
      </c>
    </row>
    <row r="102" spans="1:17" x14ac:dyDescent="0.35">
      <c r="A102" s="141">
        <v>98</v>
      </c>
      <c r="B102" s="178" t="str">
        <f>IF('1) Dateneingabe'!B108&lt;&gt;"",'1) Dateneingabe'!B108,"")</f>
        <v/>
      </c>
      <c r="C102" s="179" t="str">
        <f>IF('1) Dateneingabe'!C108&lt;&gt;"",('1) Dateneingabe'!C108/Datenquelle!$C$36),"")</f>
        <v/>
      </c>
      <c r="D102" s="180" t="str">
        <f>IF('1) Dateneingabe'!D108&lt;&gt;"",VLOOKUP('1) Dateneingabe'!D108,Datenquelle!$A$1:$CD108,4,FALSE),"")</f>
        <v/>
      </c>
      <c r="E102" s="181" t="str">
        <f>IF('1) Dateneingabe'!D108&lt;&gt;"",VLOOKUP('1) Dateneingabe'!D108,Datenquelle!$A$1:$G$9,7,FALSE),"")</f>
        <v/>
      </c>
      <c r="F102" s="181" t="str">
        <f>IF('1) Dateneingabe'!L108&lt;&gt;"",'1) Dateneingabe'!L108,"")</f>
        <v/>
      </c>
      <c r="G102" s="181" t="str">
        <f>IF('1) Dateneingabe'!E108&lt;&gt;"",VLOOKUP('1) Dateneingabe'!E108,Datenquelle!$A$13:$X$33,E102,FALSE),"")</f>
        <v/>
      </c>
      <c r="H102" s="182" t="str">
        <f>IF(D102&lt;&gt;"",(C102*VLOOKUP(D102,Datenquelle!$A$102:$G$109,(G102+1),FALSE)),"")</f>
        <v/>
      </c>
      <c r="I102" s="183" t="str">
        <f>IF(B102&lt;&gt;"",VLOOKUP('1) Dateneingabe'!G108,Datenquelle!$A$39:$D$40,4,FALSE),"")</f>
        <v/>
      </c>
      <c r="J102" s="183" t="str">
        <f>IF(D102&lt;&gt;"",(VLOOKUP(D102,Datenquelle!$A$92:$D$99,2,FALSE)*C102),"")</f>
        <v/>
      </c>
      <c r="K102" s="183" t="str">
        <f>IF('1) Dateneingabe'!F108&lt;&gt;"",(VLOOKUP('1) Dateneingabe'!F108,Datenquelle!$A$112:$B$119,2,FALSE)*C102),"")</f>
        <v/>
      </c>
      <c r="L102" s="184" t="str">
        <f t="shared" si="6"/>
        <v/>
      </c>
      <c r="M102" s="183" t="str">
        <f>IF(H102&lt;&gt;"",(VLOOKUP(D102,Datenquelle!$A$92:$D$99,3,FALSE)*H102),"")</f>
        <v/>
      </c>
      <c r="N102" s="184" t="str">
        <f t="shared" si="7"/>
        <v/>
      </c>
      <c r="O102" s="183" t="str">
        <f>IF(H102&lt;&gt;"",((H102*3/13)/'1) Dateneingabe'!C108),"")</f>
        <v/>
      </c>
      <c r="P102" s="184" t="str">
        <f>IF(N102&lt;&gt;"",(((N102/12)*3/13)/'1) Dateneingabe'!C108),"")</f>
        <v/>
      </c>
      <c r="Q102" s="173" t="str">
        <f t="shared" si="5"/>
        <v/>
      </c>
    </row>
    <row r="103" spans="1:17" x14ac:dyDescent="0.35">
      <c r="A103" s="141">
        <v>99</v>
      </c>
      <c r="B103" s="178" t="str">
        <f>IF('1) Dateneingabe'!B109&lt;&gt;"",'1) Dateneingabe'!B109,"")</f>
        <v/>
      </c>
      <c r="C103" s="179" t="str">
        <f>IF('1) Dateneingabe'!C109&lt;&gt;"",('1) Dateneingabe'!C109/Datenquelle!$C$36),"")</f>
        <v/>
      </c>
      <c r="D103" s="180" t="str">
        <f>IF('1) Dateneingabe'!D109&lt;&gt;"",VLOOKUP('1) Dateneingabe'!D109,Datenquelle!$A$1:$CD109,4,FALSE),"")</f>
        <v/>
      </c>
      <c r="E103" s="181" t="str">
        <f>IF('1) Dateneingabe'!D109&lt;&gt;"",VLOOKUP('1) Dateneingabe'!D109,Datenquelle!$A$1:$G$9,7,FALSE),"")</f>
        <v/>
      </c>
      <c r="F103" s="181" t="str">
        <f>IF('1) Dateneingabe'!L109&lt;&gt;"",'1) Dateneingabe'!L109,"")</f>
        <v/>
      </c>
      <c r="G103" s="181" t="str">
        <f>IF('1) Dateneingabe'!E109&lt;&gt;"",VLOOKUP('1) Dateneingabe'!E109,Datenquelle!$A$13:$X$33,E103,FALSE),"")</f>
        <v/>
      </c>
      <c r="H103" s="182" t="str">
        <f>IF(D103&lt;&gt;"",(C103*VLOOKUP(D103,Datenquelle!$A$102:$G$109,(G103+1),FALSE)),"")</f>
        <v/>
      </c>
      <c r="I103" s="183" t="str">
        <f>IF(B103&lt;&gt;"",VLOOKUP('1) Dateneingabe'!G109,Datenquelle!$A$39:$D$40,4,FALSE),"")</f>
        <v/>
      </c>
      <c r="J103" s="183" t="str">
        <f>IF(D103&lt;&gt;"",(VLOOKUP(D103,Datenquelle!$A$92:$D$99,2,FALSE)*C103),"")</f>
        <v/>
      </c>
      <c r="K103" s="183" t="str">
        <f>IF('1) Dateneingabe'!F109&lt;&gt;"",(VLOOKUP('1) Dateneingabe'!F109,Datenquelle!$A$112:$B$119,2,FALSE)*C103),"")</f>
        <v/>
      </c>
      <c r="L103" s="184" t="str">
        <f t="shared" si="6"/>
        <v/>
      </c>
      <c r="M103" s="183" t="str">
        <f>IF(H103&lt;&gt;"",(VLOOKUP(D103,Datenquelle!$A$92:$D$99,3,FALSE)*H103),"")</f>
        <v/>
      </c>
      <c r="N103" s="184" t="str">
        <f t="shared" si="7"/>
        <v/>
      </c>
      <c r="O103" s="183" t="str">
        <f>IF(H103&lt;&gt;"",((H103*3/13)/'1) Dateneingabe'!C109),"")</f>
        <v/>
      </c>
      <c r="P103" s="184" t="str">
        <f>IF(N103&lt;&gt;"",(((N103/12)*3/13)/'1) Dateneingabe'!C109),"")</f>
        <v/>
      </c>
      <c r="Q103" s="173" t="str">
        <f t="shared" si="5"/>
        <v/>
      </c>
    </row>
    <row r="104" spans="1:17" s="41" customFormat="1" ht="17.149999999999999" customHeight="1" x14ac:dyDescent="0.3">
      <c r="A104" s="158"/>
      <c r="B104" s="293" t="s">
        <v>132</v>
      </c>
      <c r="C104" s="293"/>
      <c r="D104" s="293"/>
      <c r="E104" s="293"/>
      <c r="F104" s="293"/>
      <c r="G104" s="293"/>
      <c r="H104" s="293"/>
      <c r="I104" s="158"/>
      <c r="J104" s="158"/>
      <c r="K104" s="158"/>
      <c r="L104" s="158"/>
      <c r="M104" s="185" t="s">
        <v>115</v>
      </c>
      <c r="N104" s="186">
        <f>SUM(N5:N103)</f>
        <v>161791.33899999998</v>
      </c>
      <c r="O104" s="158"/>
      <c r="P104" s="158"/>
      <c r="Q104" s="187"/>
    </row>
    <row r="105" spans="1:17" ht="17.149999999999999" customHeight="1" x14ac:dyDescent="0.35">
      <c r="A105" s="136"/>
      <c r="B105" s="306" t="s">
        <v>151</v>
      </c>
      <c r="C105" s="306"/>
      <c r="D105" s="306"/>
      <c r="E105" s="306"/>
      <c r="F105" s="306"/>
      <c r="G105" s="306"/>
      <c r="H105" s="306"/>
      <c r="I105" s="136"/>
      <c r="J105" s="136"/>
      <c r="K105" s="136"/>
      <c r="L105" s="136"/>
      <c r="M105" s="136"/>
      <c r="N105" s="136"/>
      <c r="O105" s="136"/>
      <c r="P105" s="136"/>
      <c r="Q105" s="188"/>
    </row>
    <row r="106" spans="1:17" x14ac:dyDescent="0.35">
      <c r="A106" s="136"/>
      <c r="B106" s="302" t="s">
        <v>105</v>
      </c>
      <c r="C106" s="302"/>
      <c r="D106" s="302"/>
      <c r="E106" s="302"/>
      <c r="F106" s="302"/>
      <c r="G106" s="302"/>
      <c r="H106" s="183">
        <f>IF($N$104&lt;&gt;0,IF(((COUNTIF($F$5:$F$103,B106))&gt;0),(SUMIF($F$5:$F$103,B106,$Q$5:$Q$103))/(SUMIF($F$5:$F$103,B106,$C$5:$C$103)),""),"")</f>
        <v>16.465119822485207</v>
      </c>
      <c r="I106" s="136"/>
      <c r="J106" s="136"/>
      <c r="K106" s="136"/>
      <c r="L106" s="136"/>
      <c r="M106" s="136"/>
      <c r="N106" s="136"/>
      <c r="O106" s="136"/>
      <c r="P106" s="136"/>
      <c r="Q106" s="188"/>
    </row>
    <row r="107" spans="1:17" x14ac:dyDescent="0.35">
      <c r="A107" s="136"/>
      <c r="B107" s="302" t="s">
        <v>106</v>
      </c>
      <c r="C107" s="302"/>
      <c r="D107" s="302"/>
      <c r="E107" s="302"/>
      <c r="F107" s="302"/>
      <c r="G107" s="302"/>
      <c r="H107" s="183" t="str">
        <f t="shared" ref="H107:H108" si="8">IF($N$104&lt;&gt;0,IF(((COUNTIF($F$5:$F$103,B107))&gt;0),(SUMIF($F$5:$F$103,B107,$Q$5:$Q$103))/(SUMIF($F$5:$F$103,B107,$C$5:$C$103)),""),"")</f>
        <v/>
      </c>
      <c r="I107" s="136"/>
      <c r="J107" s="136"/>
      <c r="K107" s="136"/>
      <c r="L107" s="136"/>
      <c r="M107" s="136"/>
      <c r="N107" s="136"/>
      <c r="O107" s="136"/>
      <c r="P107" s="136"/>
      <c r="Q107" s="136"/>
    </row>
    <row r="108" spans="1:17" x14ac:dyDescent="0.35">
      <c r="A108" s="136"/>
      <c r="B108" s="302" t="s">
        <v>107</v>
      </c>
      <c r="C108" s="302"/>
      <c r="D108" s="302"/>
      <c r="E108" s="302"/>
      <c r="F108" s="302"/>
      <c r="G108" s="302"/>
      <c r="H108" s="183">
        <f t="shared" si="8"/>
        <v>21.104548980933593</v>
      </c>
      <c r="I108" s="136"/>
      <c r="J108" s="136"/>
      <c r="K108" s="136"/>
      <c r="L108" s="136"/>
      <c r="M108" s="136"/>
      <c r="N108" s="136"/>
      <c r="O108" s="136"/>
      <c r="P108" s="136"/>
      <c r="Q108" s="136"/>
    </row>
  </sheetData>
  <sheetProtection algorithmName="SHA-512" hashValue="IY850QxYUrFYkNBiLjKh60n2dCpvH5K4vkJVfNQXG0LGowPKsg1NM1yq2GcIjRD+w2lL3GD6ZxPBRk9EeTIX1w==" saltValue="nuc4e6KjZxOPGBMyGjIDoQ==" spinCount="100000" sheet="1" objects="1" scenarios="1"/>
  <mergeCells count="16">
    <mergeCell ref="B108:G108"/>
    <mergeCell ref="A2:P2"/>
    <mergeCell ref="B104:H104"/>
    <mergeCell ref="B106:G106"/>
    <mergeCell ref="B107:G107"/>
    <mergeCell ref="B105:H105"/>
    <mergeCell ref="A1:P1"/>
    <mergeCell ref="A3:A4"/>
    <mergeCell ref="B3:B4"/>
    <mergeCell ref="C3:C4"/>
    <mergeCell ref="D3:D4"/>
    <mergeCell ref="E3:E4"/>
    <mergeCell ref="F3:F4"/>
    <mergeCell ref="G3:G4"/>
    <mergeCell ref="H3:L3"/>
    <mergeCell ref="N3:P3"/>
  </mergeCells>
  <pageMargins left="0.7" right="0.7" top="0.78740157499999996" bottom="0.78740157499999996" header="0.3" footer="0.3"/>
  <pageSetup paperSize="9" scale="53" fitToHeight="2" orientation="portrait" r:id="rId1"/>
  <headerFooter>
    <oddFooter>&amp;C&amp;"Arial,Standard"&amp;10&amp;K000000&amp;A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7204C-EE8A-6249-89F9-0A95FE2ACE36}">
  <sheetPr>
    <tabColor theme="3" tint="0.79998168889431442"/>
    <pageSetUpPr fitToPage="1"/>
  </sheetPr>
  <dimension ref="A1:J108"/>
  <sheetViews>
    <sheetView showGridLines="0" showRowColHeaders="0" zoomScaleNormal="100" workbookViewId="0">
      <selection activeCell="M14" sqref="M14"/>
    </sheetView>
  </sheetViews>
  <sheetFormatPr baseColWidth="10" defaultRowHeight="15.5" x14ac:dyDescent="0.35"/>
  <cols>
    <col min="1" max="1" width="3.5" bestFit="1" customWidth="1"/>
    <col min="3" max="3" width="11.5" customWidth="1"/>
    <col min="4" max="4" width="11" hidden="1" customWidth="1"/>
    <col min="6" max="7" width="12.58203125" customWidth="1"/>
    <col min="9" max="9" width="11" style="40" hidden="1" customWidth="1"/>
  </cols>
  <sheetData>
    <row r="1" spans="1:9" ht="16" customHeight="1" x14ac:dyDescent="0.35">
      <c r="A1" s="309" t="s">
        <v>137</v>
      </c>
      <c r="B1" s="309"/>
      <c r="C1" s="309"/>
      <c r="D1" s="309"/>
      <c r="E1" s="309"/>
      <c r="F1" s="309"/>
      <c r="G1" s="309"/>
      <c r="H1" s="309"/>
      <c r="I1" s="307"/>
    </row>
    <row r="2" spans="1:9" ht="16" customHeight="1" x14ac:dyDescent="0.35">
      <c r="A2" s="282" t="s">
        <v>0</v>
      </c>
      <c r="B2" s="283" t="s">
        <v>1</v>
      </c>
      <c r="C2" s="283" t="s">
        <v>97</v>
      </c>
      <c r="D2" s="299" t="s">
        <v>66</v>
      </c>
      <c r="E2" s="140" t="s">
        <v>2</v>
      </c>
      <c r="F2" s="283" t="s">
        <v>4</v>
      </c>
      <c r="G2" s="283"/>
      <c r="H2" s="283"/>
      <c r="I2" s="307"/>
    </row>
    <row r="3" spans="1:9" ht="52" x14ac:dyDescent="0.35">
      <c r="A3" s="282"/>
      <c r="B3" s="283"/>
      <c r="C3" s="283"/>
      <c r="D3" s="299"/>
      <c r="E3" s="140" t="s">
        <v>145</v>
      </c>
      <c r="F3" s="140" t="s">
        <v>144</v>
      </c>
      <c r="G3" s="213" t="s">
        <v>146</v>
      </c>
      <c r="H3" s="213" t="s">
        <v>153</v>
      </c>
      <c r="I3" s="150" t="s">
        <v>114</v>
      </c>
    </row>
    <row r="4" spans="1:9" x14ac:dyDescent="0.35">
      <c r="A4" s="141">
        <v>1</v>
      </c>
      <c r="B4" s="189" t="str">
        <f>IF('1) Dateneingabe'!B11&lt;&gt;"",'1) Dateneingabe'!B11,"")</f>
        <v/>
      </c>
      <c r="C4" s="190">
        <f>IF('1) Dateneingabe'!M11&lt;&gt;"",'1) Dateneingabe'!M11,"")</f>
        <v>1</v>
      </c>
      <c r="D4" s="220" t="str">
        <f>IF(AND('1) Dateneingabe'!L11&lt;&gt;"",'1) Dateneingabe'!H11&gt;0),'1) Dateneingabe'!L11,"")</f>
        <v>a) Pflegehilfskraft (ohne Ausbildung)</v>
      </c>
      <c r="E4" s="191">
        <f>IF('1) Dateneingabe'!H11&lt;&gt;0,('1) Dateneingabe'!H11+'1) Dateneingabe'!I11+'1) Dateneingabe'!J11),"")</f>
        <v>2300</v>
      </c>
      <c r="F4" s="192">
        <f>IF(E4&lt;&gt;"",(E4*12)+'1) Dateneingabe'!K11,"")</f>
        <v>27600</v>
      </c>
      <c r="G4" s="192">
        <f>IF('1) Dateneingabe'!H11&lt;&gt;"",(('1) Dateneingabe'!H11*3/13)/'1) Dateneingabe'!C11),"")</f>
        <v>13.609467455621301</v>
      </c>
      <c r="H4" s="192">
        <f>IF(F4&lt;&gt;"",(((F4/12)*3/13)/'1) Dateneingabe'!C11),"")</f>
        <v>13.609467455621301</v>
      </c>
      <c r="I4" s="173">
        <f>IF(H4&lt;&gt;"",H4*C4,"")</f>
        <v>13.609467455621301</v>
      </c>
    </row>
    <row r="5" spans="1:9" x14ac:dyDescent="0.35">
      <c r="A5" s="141">
        <v>2</v>
      </c>
      <c r="B5" s="189" t="str">
        <f>IF('1) Dateneingabe'!B12&lt;&gt;"",'1) Dateneingabe'!B12,"")</f>
        <v/>
      </c>
      <c r="C5" s="190">
        <f>IF('1) Dateneingabe'!M12&lt;&gt;"",'1) Dateneingabe'!M12,"")</f>
        <v>1</v>
      </c>
      <c r="D5" s="220" t="str">
        <f>IF(AND('1) Dateneingabe'!L12&lt;&gt;"",'1) Dateneingabe'!H12&gt;0),'1) Dateneingabe'!L12,"")</f>
        <v>c) Pflegefachkraft (mit dreijähriger Ausbildung)</v>
      </c>
      <c r="E5" s="191">
        <f>IF('1) Dateneingabe'!H12&lt;&gt;0,('1) Dateneingabe'!H12+'1) Dateneingabe'!I12+'1) Dateneingabe'!J12),"")</f>
        <v>3000</v>
      </c>
      <c r="F5" s="192">
        <f>IF(E5&lt;&gt;"",(E5*12)+'1) Dateneingabe'!K12,"")</f>
        <v>36000</v>
      </c>
      <c r="G5" s="192">
        <f>IF('1) Dateneingabe'!H12&lt;&gt;"",(('1) Dateneingabe'!H12*3/13)/'1) Dateneingabe'!C12),"")</f>
        <v>17.751479289940828</v>
      </c>
      <c r="H5" s="192">
        <f>IF(F5&lt;&gt;"",(((F5/12)*3/13)/'1) Dateneingabe'!C12),"")</f>
        <v>17.751479289940828</v>
      </c>
      <c r="I5" s="173">
        <f t="shared" ref="I5:I68" si="0">IF(H5&lt;&gt;"",H5*C5,"")</f>
        <v>17.751479289940828</v>
      </c>
    </row>
    <row r="6" spans="1:9" x14ac:dyDescent="0.35">
      <c r="A6" s="141">
        <v>3</v>
      </c>
      <c r="B6" s="189" t="str">
        <f>IF('1) Dateneingabe'!B13&lt;&gt;"",'1) Dateneingabe'!B13,"")</f>
        <v/>
      </c>
      <c r="C6" s="190">
        <f>IF('1) Dateneingabe'!M13&lt;&gt;"",'1) Dateneingabe'!M13,"")</f>
        <v>1</v>
      </c>
      <c r="D6" s="220" t="str">
        <f>IF(AND('1) Dateneingabe'!L13&lt;&gt;"",'1) Dateneingabe'!H13&gt;0),'1) Dateneingabe'!L13,"")</f>
        <v>c) Pflegefachkraft (mit dreijähriger Ausbildung)</v>
      </c>
      <c r="E6" s="191">
        <f>IF('1) Dateneingabe'!H13&lt;&gt;0,('1) Dateneingabe'!H13+'1) Dateneingabe'!I13+'1) Dateneingabe'!J13),"")</f>
        <v>4000</v>
      </c>
      <c r="F6" s="192">
        <f>IF(E6&lt;&gt;"",(E6*12)+'1) Dateneingabe'!K13,"")</f>
        <v>48000</v>
      </c>
      <c r="G6" s="192">
        <f>IF('1) Dateneingabe'!H13&lt;&gt;"",(('1) Dateneingabe'!H13*3/13)/'1) Dateneingabe'!C13),"")</f>
        <v>23.668639053254438</v>
      </c>
      <c r="H6" s="192">
        <f>IF(F6&lt;&gt;"",(((F6/12)*3/13)/'1) Dateneingabe'!C13),"")</f>
        <v>23.668639053254438</v>
      </c>
      <c r="I6" s="173">
        <f t="shared" si="0"/>
        <v>23.668639053254438</v>
      </c>
    </row>
    <row r="7" spans="1:9" x14ac:dyDescent="0.35">
      <c r="A7" s="141">
        <v>4</v>
      </c>
      <c r="B7" s="189" t="str">
        <f>IF('1) Dateneingabe'!B14&lt;&gt;"",'1) Dateneingabe'!B14,"")</f>
        <v/>
      </c>
      <c r="C7" s="190">
        <f>IF('1) Dateneingabe'!M14&lt;&gt;"",'1) Dateneingabe'!M14,"")</f>
        <v>1</v>
      </c>
      <c r="D7" s="220" t="str">
        <f>IF(AND('1) Dateneingabe'!L14&lt;&gt;"",'1) Dateneingabe'!H14&gt;0),'1) Dateneingabe'!L14,"")</f>
        <v>c) Pflegefachkraft (mit dreijähriger Ausbildung)</v>
      </c>
      <c r="E7" s="191">
        <f>IF('1) Dateneingabe'!H14&lt;&gt;0,('1) Dateneingabe'!H14+'1) Dateneingabe'!I14+'1) Dateneingabe'!J14),"")</f>
        <v>4000</v>
      </c>
      <c r="F7" s="192">
        <f>IF(E7&lt;&gt;"",(E7*12)+'1) Dateneingabe'!K14,"")</f>
        <v>48000</v>
      </c>
      <c r="G7" s="192">
        <f>IF('1) Dateneingabe'!H14&lt;&gt;"",(('1) Dateneingabe'!H14*3/13)/'1) Dateneingabe'!C14),"")</f>
        <v>23.668639053254438</v>
      </c>
      <c r="H7" s="192">
        <f>IF(F7&lt;&gt;"",(((F7/12)*3/13)/'1) Dateneingabe'!C14),"")</f>
        <v>23.668639053254438</v>
      </c>
      <c r="I7" s="173">
        <f t="shared" si="0"/>
        <v>23.668639053254438</v>
      </c>
    </row>
    <row r="8" spans="1:9" x14ac:dyDescent="0.35">
      <c r="A8" s="141">
        <v>5</v>
      </c>
      <c r="B8" s="189" t="str">
        <f>IF('1) Dateneingabe'!B15&lt;&gt;"",'1) Dateneingabe'!B15,"")</f>
        <v/>
      </c>
      <c r="C8" s="190" t="str">
        <f>IF('1) Dateneingabe'!M15&lt;&gt;"",'1) Dateneingabe'!M15,"")</f>
        <v/>
      </c>
      <c r="D8" s="220" t="str">
        <f>IF(AND('1) Dateneingabe'!L15&lt;&gt;"",'1) Dateneingabe'!H15&gt;0),'1) Dateneingabe'!L15,"")</f>
        <v/>
      </c>
      <c r="E8" s="191" t="str">
        <f>IF('1) Dateneingabe'!H15&lt;&gt;0,('1) Dateneingabe'!H15+'1) Dateneingabe'!I15+'1) Dateneingabe'!J15),"")</f>
        <v/>
      </c>
      <c r="F8" s="192" t="str">
        <f>IF(E8&lt;&gt;"",(E8*12)+'1) Dateneingabe'!K15,"")</f>
        <v/>
      </c>
      <c r="G8" s="192" t="str">
        <f>IF('1) Dateneingabe'!H15&lt;&gt;"",(('1) Dateneingabe'!H15*3/13)/'1) Dateneingabe'!C15),"")</f>
        <v/>
      </c>
      <c r="H8" s="192" t="str">
        <f>IF(F8&lt;&gt;"",(((F8/12)*3/13)/'1) Dateneingabe'!C15),"")</f>
        <v/>
      </c>
      <c r="I8" s="173" t="str">
        <f t="shared" si="0"/>
        <v/>
      </c>
    </row>
    <row r="9" spans="1:9" x14ac:dyDescent="0.35">
      <c r="A9" s="141">
        <v>6</v>
      </c>
      <c r="B9" s="189" t="str">
        <f>IF('1) Dateneingabe'!B16&lt;&gt;"",'1) Dateneingabe'!B16,"")</f>
        <v/>
      </c>
      <c r="C9" s="190" t="str">
        <f>IF('1) Dateneingabe'!M16&lt;&gt;"",'1) Dateneingabe'!M16,"")</f>
        <v/>
      </c>
      <c r="D9" s="220" t="str">
        <f>IF(AND('1) Dateneingabe'!L16&lt;&gt;"",'1) Dateneingabe'!H16&gt;0),'1) Dateneingabe'!L16,"")</f>
        <v/>
      </c>
      <c r="E9" s="191" t="str">
        <f>IF('1) Dateneingabe'!H16&lt;&gt;0,('1) Dateneingabe'!H16+'1) Dateneingabe'!I16+'1) Dateneingabe'!J16),"")</f>
        <v/>
      </c>
      <c r="F9" s="192" t="str">
        <f>IF(E9&lt;&gt;"",(E9*12)+'1) Dateneingabe'!K16,"")</f>
        <v/>
      </c>
      <c r="G9" s="192" t="str">
        <f>IF('1) Dateneingabe'!H16&lt;&gt;"",(('1) Dateneingabe'!H16*3/13)/'1) Dateneingabe'!C16),"")</f>
        <v/>
      </c>
      <c r="H9" s="192" t="str">
        <f>IF(F9&lt;&gt;"",(((F9/12)*3/13)/'1) Dateneingabe'!C16),"")</f>
        <v/>
      </c>
      <c r="I9" s="173" t="str">
        <f t="shared" si="0"/>
        <v/>
      </c>
    </row>
    <row r="10" spans="1:9" x14ac:dyDescent="0.35">
      <c r="A10" s="141">
        <v>7</v>
      </c>
      <c r="B10" s="189" t="str">
        <f>IF('1) Dateneingabe'!B17&lt;&gt;"",'1) Dateneingabe'!B17,"")</f>
        <v/>
      </c>
      <c r="C10" s="190" t="str">
        <f>IF('1) Dateneingabe'!M17&lt;&gt;"",'1) Dateneingabe'!M17,"")</f>
        <v/>
      </c>
      <c r="D10" s="220" t="str">
        <f>IF(AND('1) Dateneingabe'!L17&lt;&gt;"",'1) Dateneingabe'!H17&gt;0),'1) Dateneingabe'!L17,"")</f>
        <v/>
      </c>
      <c r="E10" s="191" t="str">
        <f>IF('1) Dateneingabe'!H17&lt;&gt;0,('1) Dateneingabe'!H17+'1) Dateneingabe'!I17+'1) Dateneingabe'!J17),"")</f>
        <v/>
      </c>
      <c r="F10" s="192" t="str">
        <f>IF(E10&lt;&gt;"",(E10*12)+'1) Dateneingabe'!K17,"")</f>
        <v/>
      </c>
      <c r="G10" s="192" t="str">
        <f>IF('1) Dateneingabe'!H17&lt;&gt;"",(('1) Dateneingabe'!H17*3/13)/'1) Dateneingabe'!C17),"")</f>
        <v/>
      </c>
      <c r="H10" s="192" t="str">
        <f>IF(F10&lt;&gt;"",(((F10/12)*3/13)/'1) Dateneingabe'!C17),"")</f>
        <v/>
      </c>
      <c r="I10" s="173" t="str">
        <f t="shared" si="0"/>
        <v/>
      </c>
    </row>
    <row r="11" spans="1:9" x14ac:dyDescent="0.35">
      <c r="A11" s="141">
        <v>8</v>
      </c>
      <c r="B11" s="189" t="str">
        <f>IF('1) Dateneingabe'!B18&lt;&gt;"",'1) Dateneingabe'!B18,"")</f>
        <v/>
      </c>
      <c r="C11" s="190" t="str">
        <f>IF('1) Dateneingabe'!M18&lt;&gt;"",'1) Dateneingabe'!M18,"")</f>
        <v/>
      </c>
      <c r="D11" s="220" t="str">
        <f>IF(AND('1) Dateneingabe'!L18&lt;&gt;"",'1) Dateneingabe'!H18&gt;0),'1) Dateneingabe'!L18,"")</f>
        <v/>
      </c>
      <c r="E11" s="191" t="str">
        <f>IF('1) Dateneingabe'!H18&lt;&gt;0,('1) Dateneingabe'!H18+'1) Dateneingabe'!I18+'1) Dateneingabe'!J18),"")</f>
        <v/>
      </c>
      <c r="F11" s="192" t="str">
        <f>IF(E11&lt;&gt;"",(E11*12)+'1) Dateneingabe'!K18,"")</f>
        <v/>
      </c>
      <c r="G11" s="192" t="str">
        <f>IF('1) Dateneingabe'!H18&lt;&gt;"",(('1) Dateneingabe'!H18*3/13)/'1) Dateneingabe'!C18),"")</f>
        <v/>
      </c>
      <c r="H11" s="192" t="str">
        <f>IF(F11&lt;&gt;"",(((F11/12)*3/13)/'1) Dateneingabe'!C18),"")</f>
        <v/>
      </c>
      <c r="I11" s="173" t="str">
        <f t="shared" si="0"/>
        <v/>
      </c>
    </row>
    <row r="12" spans="1:9" x14ac:dyDescent="0.35">
      <c r="A12" s="141">
        <v>9</v>
      </c>
      <c r="B12" s="189" t="str">
        <f>IF('1) Dateneingabe'!B19&lt;&gt;"",'1) Dateneingabe'!B19,"")</f>
        <v/>
      </c>
      <c r="C12" s="190" t="str">
        <f>IF('1) Dateneingabe'!M19&lt;&gt;"",'1) Dateneingabe'!M19,"")</f>
        <v/>
      </c>
      <c r="D12" s="220" t="str">
        <f>IF(AND('1) Dateneingabe'!L19&lt;&gt;"",'1) Dateneingabe'!H19&gt;0),'1) Dateneingabe'!L19,"")</f>
        <v/>
      </c>
      <c r="E12" s="191" t="str">
        <f>IF('1) Dateneingabe'!H19&lt;&gt;0,('1) Dateneingabe'!H19+'1) Dateneingabe'!I19+'1) Dateneingabe'!J19),"")</f>
        <v/>
      </c>
      <c r="F12" s="192" t="str">
        <f>IF(E12&lt;&gt;"",(E12*12)+'1) Dateneingabe'!K19,"")</f>
        <v/>
      </c>
      <c r="G12" s="192" t="str">
        <f>IF('1) Dateneingabe'!H19&lt;&gt;"",(('1) Dateneingabe'!H19*3/13)/'1) Dateneingabe'!C19),"")</f>
        <v/>
      </c>
      <c r="H12" s="192" t="str">
        <f>IF(F12&lt;&gt;"",(((F12/12)*3/13)/'1) Dateneingabe'!C19),"")</f>
        <v/>
      </c>
      <c r="I12" s="173" t="str">
        <f t="shared" si="0"/>
        <v/>
      </c>
    </row>
    <row r="13" spans="1:9" x14ac:dyDescent="0.35">
      <c r="A13" s="141">
        <v>10</v>
      </c>
      <c r="B13" s="189" t="str">
        <f>IF('1) Dateneingabe'!B20&lt;&gt;"",'1) Dateneingabe'!B20,"")</f>
        <v/>
      </c>
      <c r="C13" s="190" t="str">
        <f>IF('1) Dateneingabe'!M20&lt;&gt;"",'1) Dateneingabe'!M20,"")</f>
        <v/>
      </c>
      <c r="D13" s="220" t="str">
        <f>IF(AND('1) Dateneingabe'!L20&lt;&gt;"",'1) Dateneingabe'!H20&gt;0),'1) Dateneingabe'!L20,"")</f>
        <v/>
      </c>
      <c r="E13" s="191" t="str">
        <f>IF('1) Dateneingabe'!H20&lt;&gt;0,('1) Dateneingabe'!H20+'1) Dateneingabe'!I20+'1) Dateneingabe'!J20),"")</f>
        <v/>
      </c>
      <c r="F13" s="192" t="str">
        <f>IF(E13&lt;&gt;"",(E13*12)+'1) Dateneingabe'!K20,"")</f>
        <v/>
      </c>
      <c r="G13" s="192" t="str">
        <f>IF('1) Dateneingabe'!H20&lt;&gt;"",(('1) Dateneingabe'!H20*3/13)/'1) Dateneingabe'!C20),"")</f>
        <v/>
      </c>
      <c r="H13" s="192" t="str">
        <f>IF(F13&lt;&gt;"",(((F13/12)*3/13)/'1) Dateneingabe'!C20),"")</f>
        <v/>
      </c>
      <c r="I13" s="173" t="str">
        <f t="shared" si="0"/>
        <v/>
      </c>
    </row>
    <row r="14" spans="1:9" x14ac:dyDescent="0.35">
      <c r="A14" s="141">
        <v>11</v>
      </c>
      <c r="B14" s="189" t="str">
        <f>IF('1) Dateneingabe'!B21&lt;&gt;"",'1) Dateneingabe'!B21,"")</f>
        <v/>
      </c>
      <c r="C14" s="190" t="str">
        <f>IF('1) Dateneingabe'!M21&lt;&gt;"",'1) Dateneingabe'!M21,"")</f>
        <v/>
      </c>
      <c r="D14" s="220" t="str">
        <f>IF(AND('1) Dateneingabe'!L21&lt;&gt;"",'1) Dateneingabe'!H21&gt;0),'1) Dateneingabe'!L21,"")</f>
        <v/>
      </c>
      <c r="E14" s="191" t="str">
        <f>IF('1) Dateneingabe'!H21&lt;&gt;0,('1) Dateneingabe'!H21+'1) Dateneingabe'!I21+'1) Dateneingabe'!J21),"")</f>
        <v/>
      </c>
      <c r="F14" s="192" t="str">
        <f>IF(E14&lt;&gt;"",(E14*12)+'1) Dateneingabe'!K21,"")</f>
        <v/>
      </c>
      <c r="G14" s="192" t="str">
        <f>IF('1) Dateneingabe'!H21&lt;&gt;"",(('1) Dateneingabe'!H21*3/13)/'1) Dateneingabe'!C21),"")</f>
        <v/>
      </c>
      <c r="H14" s="192" t="str">
        <f>IF(F14&lt;&gt;"",(((F14/12)*3/13)/'1) Dateneingabe'!C21),"")</f>
        <v/>
      </c>
      <c r="I14" s="173" t="str">
        <f t="shared" si="0"/>
        <v/>
      </c>
    </row>
    <row r="15" spans="1:9" x14ac:dyDescent="0.35">
      <c r="A15" s="141">
        <v>12</v>
      </c>
      <c r="B15" s="189" t="str">
        <f>IF('1) Dateneingabe'!B22&lt;&gt;"",'1) Dateneingabe'!B22,"")</f>
        <v/>
      </c>
      <c r="C15" s="190" t="str">
        <f>IF('1) Dateneingabe'!M22&lt;&gt;"",'1) Dateneingabe'!M22,"")</f>
        <v/>
      </c>
      <c r="D15" s="220" t="str">
        <f>IF(AND('1) Dateneingabe'!L22&lt;&gt;"",'1) Dateneingabe'!H22&gt;0),'1) Dateneingabe'!L22,"")</f>
        <v/>
      </c>
      <c r="E15" s="191" t="str">
        <f>IF('1) Dateneingabe'!H22&lt;&gt;0,('1) Dateneingabe'!H22+'1) Dateneingabe'!I22+'1) Dateneingabe'!J22),"")</f>
        <v/>
      </c>
      <c r="F15" s="192" t="str">
        <f>IF(E15&lt;&gt;"",(E15*12)+'1) Dateneingabe'!K22,"")</f>
        <v/>
      </c>
      <c r="G15" s="192" t="str">
        <f>IF('1) Dateneingabe'!H22&lt;&gt;"",(('1) Dateneingabe'!H22*3/13)/'1) Dateneingabe'!C22),"")</f>
        <v/>
      </c>
      <c r="H15" s="192" t="str">
        <f>IF(F15&lt;&gt;"",(((F15/12)*3/13)/'1) Dateneingabe'!C22),"")</f>
        <v/>
      </c>
      <c r="I15" s="173" t="str">
        <f t="shared" si="0"/>
        <v/>
      </c>
    </row>
    <row r="16" spans="1:9" x14ac:dyDescent="0.35">
      <c r="A16" s="141">
        <v>13</v>
      </c>
      <c r="B16" s="189" t="str">
        <f>IF('1) Dateneingabe'!B23&lt;&gt;"",'1) Dateneingabe'!B23,"")</f>
        <v/>
      </c>
      <c r="C16" s="190" t="str">
        <f>IF('1) Dateneingabe'!M23&lt;&gt;"",'1) Dateneingabe'!M23,"")</f>
        <v/>
      </c>
      <c r="D16" s="220" t="str">
        <f>IF(AND('1) Dateneingabe'!L23&lt;&gt;"",'1) Dateneingabe'!H23&gt;0),'1) Dateneingabe'!L23,"")</f>
        <v/>
      </c>
      <c r="E16" s="191" t="str">
        <f>IF('1) Dateneingabe'!H23&lt;&gt;0,('1) Dateneingabe'!H23+'1) Dateneingabe'!I23+'1) Dateneingabe'!J23),"")</f>
        <v/>
      </c>
      <c r="F16" s="192" t="str">
        <f>IF(E16&lt;&gt;"",(E16*12)+'1) Dateneingabe'!K23,"")</f>
        <v/>
      </c>
      <c r="G16" s="192" t="str">
        <f>IF('1) Dateneingabe'!H23&lt;&gt;"",(('1) Dateneingabe'!H23*3/13)/'1) Dateneingabe'!C23),"")</f>
        <v/>
      </c>
      <c r="H16" s="192" t="str">
        <f>IF(F16&lt;&gt;"",(((F16/12)*3/13)/'1) Dateneingabe'!C23),"")</f>
        <v/>
      </c>
      <c r="I16" s="173" t="str">
        <f t="shared" si="0"/>
        <v/>
      </c>
    </row>
    <row r="17" spans="1:9" x14ac:dyDescent="0.35">
      <c r="A17" s="141">
        <v>14</v>
      </c>
      <c r="B17" s="189" t="str">
        <f>IF('1) Dateneingabe'!B24&lt;&gt;"",'1) Dateneingabe'!B24,"")</f>
        <v/>
      </c>
      <c r="C17" s="190" t="str">
        <f>IF('1) Dateneingabe'!M24&lt;&gt;"",'1) Dateneingabe'!M24,"")</f>
        <v/>
      </c>
      <c r="D17" s="220" t="str">
        <f>IF(AND('1) Dateneingabe'!L24&lt;&gt;"",'1) Dateneingabe'!H24&gt;0),'1) Dateneingabe'!L24,"")</f>
        <v/>
      </c>
      <c r="E17" s="191" t="str">
        <f>IF('1) Dateneingabe'!H24&lt;&gt;0,('1) Dateneingabe'!H24+'1) Dateneingabe'!I24+'1) Dateneingabe'!J24),"")</f>
        <v/>
      </c>
      <c r="F17" s="192" t="str">
        <f>IF(E17&lt;&gt;"",(E17*12)+'1) Dateneingabe'!K24,"")</f>
        <v/>
      </c>
      <c r="G17" s="192" t="str">
        <f>IF('1) Dateneingabe'!H24&lt;&gt;"",(('1) Dateneingabe'!H24*3/13)/'1) Dateneingabe'!C24),"")</f>
        <v/>
      </c>
      <c r="H17" s="192" t="str">
        <f>IF(F17&lt;&gt;"",(((F17/12)*3/13)/'1) Dateneingabe'!C24),"")</f>
        <v/>
      </c>
      <c r="I17" s="173" t="str">
        <f t="shared" si="0"/>
        <v/>
      </c>
    </row>
    <row r="18" spans="1:9" x14ac:dyDescent="0.35">
      <c r="A18" s="141">
        <v>15</v>
      </c>
      <c r="B18" s="189" t="str">
        <f>IF('1) Dateneingabe'!B25&lt;&gt;"",'1) Dateneingabe'!B25,"")</f>
        <v/>
      </c>
      <c r="C18" s="190" t="str">
        <f>IF('1) Dateneingabe'!M25&lt;&gt;"",'1) Dateneingabe'!M25,"")</f>
        <v/>
      </c>
      <c r="D18" s="220" t="str">
        <f>IF(AND('1) Dateneingabe'!L25&lt;&gt;"",'1) Dateneingabe'!H25&gt;0),'1) Dateneingabe'!L25,"")</f>
        <v/>
      </c>
      <c r="E18" s="191" t="str">
        <f>IF('1) Dateneingabe'!H25&lt;&gt;0,('1) Dateneingabe'!H25+'1) Dateneingabe'!I25+'1) Dateneingabe'!J25),"")</f>
        <v/>
      </c>
      <c r="F18" s="192" t="str">
        <f>IF(E18&lt;&gt;"",(E18*12)+'1) Dateneingabe'!K25,"")</f>
        <v/>
      </c>
      <c r="G18" s="192" t="str">
        <f>IF('1) Dateneingabe'!H25&lt;&gt;"",(('1) Dateneingabe'!H25*3/13)/'1) Dateneingabe'!C25),"")</f>
        <v/>
      </c>
      <c r="H18" s="192" t="str">
        <f>IF(F18&lt;&gt;"",(((F18/12)*3/13)/'1) Dateneingabe'!C25),"")</f>
        <v/>
      </c>
      <c r="I18" s="173" t="str">
        <f t="shared" si="0"/>
        <v/>
      </c>
    </row>
    <row r="19" spans="1:9" x14ac:dyDescent="0.35">
      <c r="A19" s="141">
        <v>16</v>
      </c>
      <c r="B19" s="189" t="str">
        <f>IF('1) Dateneingabe'!B26&lt;&gt;"",'1) Dateneingabe'!B26,"")</f>
        <v/>
      </c>
      <c r="C19" s="190" t="str">
        <f>IF('1) Dateneingabe'!M26&lt;&gt;"",'1) Dateneingabe'!M26,"")</f>
        <v/>
      </c>
      <c r="D19" s="220" t="str">
        <f>IF(AND('1) Dateneingabe'!L26&lt;&gt;"",'1) Dateneingabe'!H26&gt;0),'1) Dateneingabe'!L26,"")</f>
        <v/>
      </c>
      <c r="E19" s="191" t="str">
        <f>IF('1) Dateneingabe'!H26&lt;&gt;0,('1) Dateneingabe'!H26+'1) Dateneingabe'!I26+'1) Dateneingabe'!J26),"")</f>
        <v/>
      </c>
      <c r="F19" s="192" t="str">
        <f>IF(E19&lt;&gt;"",(E19*12)+'1) Dateneingabe'!K26,"")</f>
        <v/>
      </c>
      <c r="G19" s="192" t="str">
        <f>IF('1) Dateneingabe'!H26&lt;&gt;"",(('1) Dateneingabe'!H26*3/13)/'1) Dateneingabe'!C26),"")</f>
        <v/>
      </c>
      <c r="H19" s="192" t="str">
        <f>IF(F19&lt;&gt;"",(((F19/12)*3/13)/'1) Dateneingabe'!C26),"")</f>
        <v/>
      </c>
      <c r="I19" s="173" t="str">
        <f t="shared" si="0"/>
        <v/>
      </c>
    </row>
    <row r="20" spans="1:9" x14ac:dyDescent="0.35">
      <c r="A20" s="141">
        <v>17</v>
      </c>
      <c r="B20" s="189" t="str">
        <f>IF('1) Dateneingabe'!B27&lt;&gt;"",'1) Dateneingabe'!B27,"")</f>
        <v/>
      </c>
      <c r="C20" s="190" t="str">
        <f>IF('1) Dateneingabe'!M27&lt;&gt;"",'1) Dateneingabe'!M27,"")</f>
        <v/>
      </c>
      <c r="D20" s="220" t="str">
        <f>IF(AND('1) Dateneingabe'!L27&lt;&gt;"",'1) Dateneingabe'!H27&gt;0),'1) Dateneingabe'!L27,"")</f>
        <v/>
      </c>
      <c r="E20" s="191" t="str">
        <f>IF('1) Dateneingabe'!H27&lt;&gt;0,('1) Dateneingabe'!H27+'1) Dateneingabe'!I27+'1) Dateneingabe'!J27),"")</f>
        <v/>
      </c>
      <c r="F20" s="192" t="str">
        <f>IF(E20&lt;&gt;"",(E20*12)+'1) Dateneingabe'!K27,"")</f>
        <v/>
      </c>
      <c r="G20" s="192" t="str">
        <f>IF('1) Dateneingabe'!H27&lt;&gt;"",(('1) Dateneingabe'!H27*3/13)/'1) Dateneingabe'!C27),"")</f>
        <v/>
      </c>
      <c r="H20" s="192" t="str">
        <f>IF(F20&lt;&gt;"",(((F20/12)*3/13)/'1) Dateneingabe'!C27),"")</f>
        <v/>
      </c>
      <c r="I20" s="173" t="str">
        <f t="shared" si="0"/>
        <v/>
      </c>
    </row>
    <row r="21" spans="1:9" x14ac:dyDescent="0.35">
      <c r="A21" s="141">
        <v>18</v>
      </c>
      <c r="B21" s="189" t="str">
        <f>IF('1) Dateneingabe'!B28&lt;&gt;"",'1) Dateneingabe'!B28,"")</f>
        <v/>
      </c>
      <c r="C21" s="190" t="str">
        <f>IF('1) Dateneingabe'!M28&lt;&gt;"",'1) Dateneingabe'!M28,"")</f>
        <v/>
      </c>
      <c r="D21" s="220" t="str">
        <f>IF(AND('1) Dateneingabe'!L28&lt;&gt;"",'1) Dateneingabe'!H28&gt;0),'1) Dateneingabe'!L28,"")</f>
        <v/>
      </c>
      <c r="E21" s="191" t="str">
        <f>IF('1) Dateneingabe'!H28&lt;&gt;0,('1) Dateneingabe'!H28+'1) Dateneingabe'!I28+'1) Dateneingabe'!J28),"")</f>
        <v/>
      </c>
      <c r="F21" s="192" t="str">
        <f>IF(E21&lt;&gt;"",(E21*12)+'1) Dateneingabe'!K28,"")</f>
        <v/>
      </c>
      <c r="G21" s="192" t="str">
        <f>IF('1) Dateneingabe'!H28&lt;&gt;"",(('1) Dateneingabe'!H28*3/13)/'1) Dateneingabe'!C28),"")</f>
        <v/>
      </c>
      <c r="H21" s="192" t="str">
        <f>IF(F21&lt;&gt;"",(((F21/12)*3/13)/'1) Dateneingabe'!C28),"")</f>
        <v/>
      </c>
      <c r="I21" s="173" t="str">
        <f t="shared" si="0"/>
        <v/>
      </c>
    </row>
    <row r="22" spans="1:9" x14ac:dyDescent="0.35">
      <c r="A22" s="141">
        <v>19</v>
      </c>
      <c r="B22" s="189" t="str">
        <f>IF('1) Dateneingabe'!B29&lt;&gt;"",'1) Dateneingabe'!B29,"")</f>
        <v/>
      </c>
      <c r="C22" s="190" t="str">
        <f>IF('1) Dateneingabe'!M29&lt;&gt;"",'1) Dateneingabe'!M29,"")</f>
        <v/>
      </c>
      <c r="D22" s="220" t="str">
        <f>IF(AND('1) Dateneingabe'!L29&lt;&gt;"",'1) Dateneingabe'!H29&gt;0),'1) Dateneingabe'!L29,"")</f>
        <v/>
      </c>
      <c r="E22" s="191" t="str">
        <f>IF('1) Dateneingabe'!H29&lt;&gt;0,('1) Dateneingabe'!H29+'1) Dateneingabe'!I29+'1) Dateneingabe'!J29),"")</f>
        <v/>
      </c>
      <c r="F22" s="192" t="str">
        <f>IF(E22&lt;&gt;"",(E22*12)+'1) Dateneingabe'!K29,"")</f>
        <v/>
      </c>
      <c r="G22" s="192" t="str">
        <f>IF('1) Dateneingabe'!H29&lt;&gt;"",(('1) Dateneingabe'!H29*3/13)/'1) Dateneingabe'!C29),"")</f>
        <v/>
      </c>
      <c r="H22" s="192" t="str">
        <f>IF(F22&lt;&gt;"",(((F22/12)*3/13)/'1) Dateneingabe'!C29),"")</f>
        <v/>
      </c>
      <c r="I22" s="173" t="str">
        <f t="shared" si="0"/>
        <v/>
      </c>
    </row>
    <row r="23" spans="1:9" x14ac:dyDescent="0.35">
      <c r="A23" s="141">
        <v>20</v>
      </c>
      <c r="B23" s="189" t="str">
        <f>IF('1) Dateneingabe'!B30&lt;&gt;"",'1) Dateneingabe'!B30,"")</f>
        <v/>
      </c>
      <c r="C23" s="190" t="str">
        <f>IF('1) Dateneingabe'!M30&lt;&gt;"",'1) Dateneingabe'!M30,"")</f>
        <v/>
      </c>
      <c r="D23" s="220" t="str">
        <f>IF(AND('1) Dateneingabe'!L30&lt;&gt;"",'1) Dateneingabe'!H30&gt;0),'1) Dateneingabe'!L30,"")</f>
        <v/>
      </c>
      <c r="E23" s="191" t="str">
        <f>IF('1) Dateneingabe'!H30&lt;&gt;0,('1) Dateneingabe'!H30+'1) Dateneingabe'!I30+'1) Dateneingabe'!J30),"")</f>
        <v/>
      </c>
      <c r="F23" s="192" t="str">
        <f>IF(E23&lt;&gt;"",(E23*12)+'1) Dateneingabe'!K30,"")</f>
        <v/>
      </c>
      <c r="G23" s="192" t="str">
        <f>IF('1) Dateneingabe'!H30&lt;&gt;"",(('1) Dateneingabe'!H30*3/13)/'1) Dateneingabe'!C30),"")</f>
        <v/>
      </c>
      <c r="H23" s="192" t="str">
        <f>IF(F23&lt;&gt;"",(((F23/12)*3/13)/'1) Dateneingabe'!C30),"")</f>
        <v/>
      </c>
      <c r="I23" s="173" t="str">
        <f t="shared" si="0"/>
        <v/>
      </c>
    </row>
    <row r="24" spans="1:9" x14ac:dyDescent="0.35">
      <c r="A24" s="141">
        <v>21</v>
      </c>
      <c r="B24" s="189" t="str">
        <f>IF('1) Dateneingabe'!B31&lt;&gt;"",'1) Dateneingabe'!B31,"")</f>
        <v/>
      </c>
      <c r="C24" s="190" t="str">
        <f>IF('1) Dateneingabe'!M31&lt;&gt;"",'1) Dateneingabe'!M31,"")</f>
        <v/>
      </c>
      <c r="D24" s="220" t="str">
        <f>IF(AND('1) Dateneingabe'!L31&lt;&gt;"",'1) Dateneingabe'!H31&gt;0),'1) Dateneingabe'!L31,"")</f>
        <v/>
      </c>
      <c r="E24" s="191" t="str">
        <f>IF('1) Dateneingabe'!H31&lt;&gt;0,('1) Dateneingabe'!H31+'1) Dateneingabe'!I31+'1) Dateneingabe'!J31),"")</f>
        <v/>
      </c>
      <c r="F24" s="192" t="str">
        <f>IF(E24&lt;&gt;"",(E24*12)+'1) Dateneingabe'!K31,"")</f>
        <v/>
      </c>
      <c r="G24" s="192" t="str">
        <f>IF('1) Dateneingabe'!H31&lt;&gt;"",(('1) Dateneingabe'!H31*3/13)/'1) Dateneingabe'!C31),"")</f>
        <v/>
      </c>
      <c r="H24" s="192" t="str">
        <f>IF(F24&lt;&gt;"",(((F24/12)*3/13)/'1) Dateneingabe'!C31),"")</f>
        <v/>
      </c>
      <c r="I24" s="173" t="str">
        <f t="shared" si="0"/>
        <v/>
      </c>
    </row>
    <row r="25" spans="1:9" x14ac:dyDescent="0.35">
      <c r="A25" s="141">
        <v>22</v>
      </c>
      <c r="B25" s="189" t="str">
        <f>IF('1) Dateneingabe'!B32&lt;&gt;"",'1) Dateneingabe'!B32,"")</f>
        <v/>
      </c>
      <c r="C25" s="190" t="str">
        <f>IF('1) Dateneingabe'!M32&lt;&gt;"",'1) Dateneingabe'!M32,"")</f>
        <v/>
      </c>
      <c r="D25" s="220" t="str">
        <f>IF(AND('1) Dateneingabe'!L32&lt;&gt;"",'1) Dateneingabe'!H32&gt;0),'1) Dateneingabe'!L32,"")</f>
        <v/>
      </c>
      <c r="E25" s="191" t="str">
        <f>IF('1) Dateneingabe'!H32&lt;&gt;0,('1) Dateneingabe'!H32+'1) Dateneingabe'!I32+'1) Dateneingabe'!J32),"")</f>
        <v/>
      </c>
      <c r="F25" s="192" t="str">
        <f>IF(E25&lt;&gt;"",(E25*12)+'1) Dateneingabe'!K32,"")</f>
        <v/>
      </c>
      <c r="G25" s="192" t="str">
        <f>IF('1) Dateneingabe'!H32&lt;&gt;"",(('1) Dateneingabe'!H32*3/13)/'1) Dateneingabe'!C32),"")</f>
        <v/>
      </c>
      <c r="H25" s="192" t="str">
        <f>IF(F25&lt;&gt;"",(((F25/12)*3/13)/'1) Dateneingabe'!C32),"")</f>
        <v/>
      </c>
      <c r="I25" s="173" t="str">
        <f t="shared" si="0"/>
        <v/>
      </c>
    </row>
    <row r="26" spans="1:9" x14ac:dyDescent="0.35">
      <c r="A26" s="141">
        <v>23</v>
      </c>
      <c r="B26" s="189" t="str">
        <f>IF('1) Dateneingabe'!B33&lt;&gt;"",'1) Dateneingabe'!B33,"")</f>
        <v/>
      </c>
      <c r="C26" s="190" t="str">
        <f>IF('1) Dateneingabe'!M33&lt;&gt;"",'1) Dateneingabe'!M33,"")</f>
        <v/>
      </c>
      <c r="D26" s="220" t="str">
        <f>IF(AND('1) Dateneingabe'!L33&lt;&gt;"",'1) Dateneingabe'!H33&gt;0),'1) Dateneingabe'!L33,"")</f>
        <v/>
      </c>
      <c r="E26" s="191" t="str">
        <f>IF('1) Dateneingabe'!H33&lt;&gt;0,('1) Dateneingabe'!H33+'1) Dateneingabe'!I33+'1) Dateneingabe'!J33),"")</f>
        <v/>
      </c>
      <c r="F26" s="192" t="str">
        <f>IF(E26&lt;&gt;"",(E26*12)+'1) Dateneingabe'!K33,"")</f>
        <v/>
      </c>
      <c r="G26" s="192" t="str">
        <f>IF('1) Dateneingabe'!H33&lt;&gt;"",(('1) Dateneingabe'!H33*3/13)/'1) Dateneingabe'!C33),"")</f>
        <v/>
      </c>
      <c r="H26" s="192" t="str">
        <f>IF(F26&lt;&gt;"",(((F26/12)*3/13)/'1) Dateneingabe'!C33),"")</f>
        <v/>
      </c>
      <c r="I26" s="173" t="str">
        <f t="shared" si="0"/>
        <v/>
      </c>
    </row>
    <row r="27" spans="1:9" x14ac:dyDescent="0.35">
      <c r="A27" s="141">
        <v>24</v>
      </c>
      <c r="B27" s="189" t="str">
        <f>IF('1) Dateneingabe'!B34&lt;&gt;"",'1) Dateneingabe'!B34,"")</f>
        <v/>
      </c>
      <c r="C27" s="190" t="str">
        <f>IF('1) Dateneingabe'!M34&lt;&gt;"",'1) Dateneingabe'!M34,"")</f>
        <v/>
      </c>
      <c r="D27" s="220" t="str">
        <f>IF(AND('1) Dateneingabe'!L34&lt;&gt;"",'1) Dateneingabe'!H34&gt;0),'1) Dateneingabe'!L34,"")</f>
        <v/>
      </c>
      <c r="E27" s="191" t="str">
        <f>IF('1) Dateneingabe'!H34&lt;&gt;0,('1) Dateneingabe'!H34+'1) Dateneingabe'!I34+'1) Dateneingabe'!J34),"")</f>
        <v/>
      </c>
      <c r="F27" s="192" t="str">
        <f>IF(E27&lt;&gt;"",(E27*12)+'1) Dateneingabe'!K34,"")</f>
        <v/>
      </c>
      <c r="G27" s="192" t="str">
        <f>IF('1) Dateneingabe'!H34&lt;&gt;"",(('1) Dateneingabe'!H34*3/13)/'1) Dateneingabe'!C34),"")</f>
        <v/>
      </c>
      <c r="H27" s="192" t="str">
        <f>IF(F27&lt;&gt;"",(((F27/12)*3/13)/'1) Dateneingabe'!C34),"")</f>
        <v/>
      </c>
      <c r="I27" s="173" t="str">
        <f t="shared" si="0"/>
        <v/>
      </c>
    </row>
    <row r="28" spans="1:9" x14ac:dyDescent="0.35">
      <c r="A28" s="141">
        <v>25</v>
      </c>
      <c r="B28" s="189" t="str">
        <f>IF('1) Dateneingabe'!B35&lt;&gt;"",'1) Dateneingabe'!B35,"")</f>
        <v/>
      </c>
      <c r="C28" s="190" t="str">
        <f>IF('1) Dateneingabe'!M35&lt;&gt;"",'1) Dateneingabe'!M35,"")</f>
        <v/>
      </c>
      <c r="D28" s="220" t="str">
        <f>IF(AND('1) Dateneingabe'!L35&lt;&gt;"",'1) Dateneingabe'!H35&gt;0),'1) Dateneingabe'!L35,"")</f>
        <v/>
      </c>
      <c r="E28" s="191" t="str">
        <f>IF('1) Dateneingabe'!H35&lt;&gt;0,('1) Dateneingabe'!H35+'1) Dateneingabe'!I35+'1) Dateneingabe'!J35),"")</f>
        <v/>
      </c>
      <c r="F28" s="192" t="str">
        <f>IF(E28&lt;&gt;"",(E28*12)+'1) Dateneingabe'!K35,"")</f>
        <v/>
      </c>
      <c r="G28" s="192" t="str">
        <f>IF('1) Dateneingabe'!H35&lt;&gt;"",(('1) Dateneingabe'!H35*3/13)/'1) Dateneingabe'!C35),"")</f>
        <v/>
      </c>
      <c r="H28" s="192" t="str">
        <f>IF(F28&lt;&gt;"",(((F28/12)*3/13)/'1) Dateneingabe'!C35),"")</f>
        <v/>
      </c>
      <c r="I28" s="173" t="str">
        <f t="shared" si="0"/>
        <v/>
      </c>
    </row>
    <row r="29" spans="1:9" x14ac:dyDescent="0.35">
      <c r="A29" s="141">
        <v>26</v>
      </c>
      <c r="B29" s="189" t="str">
        <f>IF('1) Dateneingabe'!B36&lt;&gt;"",'1) Dateneingabe'!B36,"")</f>
        <v/>
      </c>
      <c r="C29" s="190" t="str">
        <f>IF('1) Dateneingabe'!M36&lt;&gt;"",'1) Dateneingabe'!M36,"")</f>
        <v/>
      </c>
      <c r="D29" s="220" t="str">
        <f>IF(AND('1) Dateneingabe'!L36&lt;&gt;"",'1) Dateneingabe'!H36&gt;0),'1) Dateneingabe'!L36,"")</f>
        <v/>
      </c>
      <c r="E29" s="191" t="str">
        <f>IF('1) Dateneingabe'!H36&lt;&gt;0,('1) Dateneingabe'!H36+'1) Dateneingabe'!I36+'1) Dateneingabe'!J36),"")</f>
        <v/>
      </c>
      <c r="F29" s="192" t="str">
        <f>IF(E29&lt;&gt;"",(E29*12)+'1) Dateneingabe'!K36,"")</f>
        <v/>
      </c>
      <c r="G29" s="192" t="str">
        <f>IF('1) Dateneingabe'!H36&lt;&gt;"",(('1) Dateneingabe'!H36*3/13)/'1) Dateneingabe'!C36),"")</f>
        <v/>
      </c>
      <c r="H29" s="192" t="str">
        <f>IF(F29&lt;&gt;"",(((F29/12)*3/13)/'1) Dateneingabe'!C36),"")</f>
        <v/>
      </c>
      <c r="I29" s="173" t="str">
        <f t="shared" si="0"/>
        <v/>
      </c>
    </row>
    <row r="30" spans="1:9" x14ac:dyDescent="0.35">
      <c r="A30" s="141">
        <v>27</v>
      </c>
      <c r="B30" s="189" t="str">
        <f>IF('1) Dateneingabe'!B37&lt;&gt;"",'1) Dateneingabe'!B37,"")</f>
        <v/>
      </c>
      <c r="C30" s="190" t="str">
        <f>IF('1) Dateneingabe'!M37&lt;&gt;"",'1) Dateneingabe'!M37,"")</f>
        <v/>
      </c>
      <c r="D30" s="220" t="str">
        <f>IF(AND('1) Dateneingabe'!L37&lt;&gt;"",'1) Dateneingabe'!H37&gt;0),'1) Dateneingabe'!L37,"")</f>
        <v/>
      </c>
      <c r="E30" s="191" t="str">
        <f>IF('1) Dateneingabe'!H37&lt;&gt;0,('1) Dateneingabe'!H37+'1) Dateneingabe'!I37+'1) Dateneingabe'!J37),"")</f>
        <v/>
      </c>
      <c r="F30" s="192" t="str">
        <f>IF(E30&lt;&gt;"",(E30*12)+'1) Dateneingabe'!K37,"")</f>
        <v/>
      </c>
      <c r="G30" s="192" t="str">
        <f>IF('1) Dateneingabe'!H37&lt;&gt;"",(('1) Dateneingabe'!H37*3/13)/'1) Dateneingabe'!C37),"")</f>
        <v/>
      </c>
      <c r="H30" s="192" t="str">
        <f>IF(F30&lt;&gt;"",(((F30/12)*3/13)/'1) Dateneingabe'!C37),"")</f>
        <v/>
      </c>
      <c r="I30" s="173" t="str">
        <f t="shared" si="0"/>
        <v/>
      </c>
    </row>
    <row r="31" spans="1:9" x14ac:dyDescent="0.35">
      <c r="A31" s="141">
        <v>28</v>
      </c>
      <c r="B31" s="189" t="str">
        <f>IF('1) Dateneingabe'!B38&lt;&gt;"",'1) Dateneingabe'!B38,"")</f>
        <v/>
      </c>
      <c r="C31" s="190" t="str">
        <f>IF('1) Dateneingabe'!M38&lt;&gt;"",'1) Dateneingabe'!M38,"")</f>
        <v/>
      </c>
      <c r="D31" s="220" t="str">
        <f>IF(AND('1) Dateneingabe'!L38&lt;&gt;"",'1) Dateneingabe'!H38&gt;0),'1) Dateneingabe'!L38,"")</f>
        <v/>
      </c>
      <c r="E31" s="191" t="str">
        <f>IF('1) Dateneingabe'!H38&lt;&gt;0,('1) Dateneingabe'!H38+'1) Dateneingabe'!I38+'1) Dateneingabe'!J38),"")</f>
        <v/>
      </c>
      <c r="F31" s="192" t="str">
        <f>IF(E31&lt;&gt;"",(E31*12)+'1) Dateneingabe'!K38,"")</f>
        <v/>
      </c>
      <c r="G31" s="192" t="str">
        <f>IF('1) Dateneingabe'!H38&lt;&gt;"",(('1) Dateneingabe'!H38*3/13)/'1) Dateneingabe'!C38),"")</f>
        <v/>
      </c>
      <c r="H31" s="192" t="str">
        <f>IF(F31&lt;&gt;"",(((F31/12)*3/13)/'1) Dateneingabe'!C38),"")</f>
        <v/>
      </c>
      <c r="I31" s="173" t="str">
        <f t="shared" si="0"/>
        <v/>
      </c>
    </row>
    <row r="32" spans="1:9" x14ac:dyDescent="0.35">
      <c r="A32" s="141">
        <v>29</v>
      </c>
      <c r="B32" s="189" t="str">
        <f>IF('1) Dateneingabe'!B39&lt;&gt;"",'1) Dateneingabe'!B39,"")</f>
        <v/>
      </c>
      <c r="C32" s="190" t="str">
        <f>IF('1) Dateneingabe'!M39&lt;&gt;"",'1) Dateneingabe'!M39,"")</f>
        <v/>
      </c>
      <c r="D32" s="220" t="str">
        <f>IF(AND('1) Dateneingabe'!L39&lt;&gt;"",'1) Dateneingabe'!H39&gt;0),'1) Dateneingabe'!L39,"")</f>
        <v/>
      </c>
      <c r="E32" s="191" t="str">
        <f>IF('1) Dateneingabe'!H39&lt;&gt;0,('1) Dateneingabe'!H39+'1) Dateneingabe'!I39+'1) Dateneingabe'!J39),"")</f>
        <v/>
      </c>
      <c r="F32" s="192" t="str">
        <f>IF(E32&lt;&gt;"",(E32*12)+'1) Dateneingabe'!K39,"")</f>
        <v/>
      </c>
      <c r="G32" s="192" t="str">
        <f>IF('1) Dateneingabe'!H39&lt;&gt;"",(('1) Dateneingabe'!H39*3/13)/'1) Dateneingabe'!C39),"")</f>
        <v/>
      </c>
      <c r="H32" s="192" t="str">
        <f>IF(F32&lt;&gt;"",(((F32/12)*3/13)/'1) Dateneingabe'!C39),"")</f>
        <v/>
      </c>
      <c r="I32" s="173" t="str">
        <f t="shared" si="0"/>
        <v/>
      </c>
    </row>
    <row r="33" spans="1:9" x14ac:dyDescent="0.35">
      <c r="A33" s="141">
        <v>30</v>
      </c>
      <c r="B33" s="189" t="str">
        <f>IF('1) Dateneingabe'!B40&lt;&gt;"",'1) Dateneingabe'!B40,"")</f>
        <v/>
      </c>
      <c r="C33" s="190" t="str">
        <f>IF('1) Dateneingabe'!M40&lt;&gt;"",'1) Dateneingabe'!M40,"")</f>
        <v/>
      </c>
      <c r="D33" s="220" t="str">
        <f>IF(AND('1) Dateneingabe'!L40&lt;&gt;"",'1) Dateneingabe'!H40&gt;0),'1) Dateneingabe'!L40,"")</f>
        <v/>
      </c>
      <c r="E33" s="191" t="str">
        <f>IF('1) Dateneingabe'!H40&lt;&gt;0,('1) Dateneingabe'!H40+'1) Dateneingabe'!I40+'1) Dateneingabe'!J40),"")</f>
        <v/>
      </c>
      <c r="F33" s="192" t="str">
        <f>IF(E33&lt;&gt;"",(E33*12)+'1) Dateneingabe'!K40,"")</f>
        <v/>
      </c>
      <c r="G33" s="192" t="str">
        <f>IF('1) Dateneingabe'!H40&lt;&gt;"",(('1) Dateneingabe'!H40*3/13)/'1) Dateneingabe'!C40),"")</f>
        <v/>
      </c>
      <c r="H33" s="192" t="str">
        <f>IF(F33&lt;&gt;"",(((F33/12)*3/13)/'1) Dateneingabe'!C40),"")</f>
        <v/>
      </c>
      <c r="I33" s="173" t="str">
        <f t="shared" si="0"/>
        <v/>
      </c>
    </row>
    <row r="34" spans="1:9" x14ac:dyDescent="0.35">
      <c r="A34" s="141">
        <v>31</v>
      </c>
      <c r="B34" s="189" t="str">
        <f>IF('1) Dateneingabe'!B41&lt;&gt;"",'1) Dateneingabe'!B41,"")</f>
        <v/>
      </c>
      <c r="C34" s="190" t="str">
        <f>IF('1) Dateneingabe'!M41&lt;&gt;"",'1) Dateneingabe'!M41,"")</f>
        <v/>
      </c>
      <c r="D34" s="220" t="str">
        <f>IF(AND('1) Dateneingabe'!L41&lt;&gt;"",'1) Dateneingabe'!H41&gt;0),'1) Dateneingabe'!L41,"")</f>
        <v/>
      </c>
      <c r="E34" s="191" t="str">
        <f>IF('1) Dateneingabe'!H41&lt;&gt;0,('1) Dateneingabe'!H41+'1) Dateneingabe'!I41+'1) Dateneingabe'!J41),"")</f>
        <v/>
      </c>
      <c r="F34" s="192" t="str">
        <f>IF(E34&lt;&gt;"",(E34*12)+'1) Dateneingabe'!K41,"")</f>
        <v/>
      </c>
      <c r="G34" s="192" t="str">
        <f>IF('1) Dateneingabe'!H41&lt;&gt;"",(('1) Dateneingabe'!H41*3/13)/'1) Dateneingabe'!C41),"")</f>
        <v/>
      </c>
      <c r="H34" s="192" t="str">
        <f>IF(F34&lt;&gt;"",(((F34/12)*3/13)/'1) Dateneingabe'!C41),"")</f>
        <v/>
      </c>
      <c r="I34" s="173" t="str">
        <f t="shared" si="0"/>
        <v/>
      </c>
    </row>
    <row r="35" spans="1:9" x14ac:dyDescent="0.35">
      <c r="A35" s="141">
        <v>32</v>
      </c>
      <c r="B35" s="189" t="str">
        <f>IF('1) Dateneingabe'!B42&lt;&gt;"",'1) Dateneingabe'!B42,"")</f>
        <v/>
      </c>
      <c r="C35" s="190" t="str">
        <f>IF('1) Dateneingabe'!M42&lt;&gt;"",'1) Dateneingabe'!M42,"")</f>
        <v/>
      </c>
      <c r="D35" s="220" t="str">
        <f>IF(AND('1) Dateneingabe'!L42&lt;&gt;"",'1) Dateneingabe'!H42&gt;0),'1) Dateneingabe'!L42,"")</f>
        <v/>
      </c>
      <c r="E35" s="191" t="str">
        <f>IF('1) Dateneingabe'!H42&lt;&gt;0,('1) Dateneingabe'!H42+'1) Dateneingabe'!I42+'1) Dateneingabe'!J42),"")</f>
        <v/>
      </c>
      <c r="F35" s="192" t="str">
        <f>IF(E35&lt;&gt;"",(E35*12)+'1) Dateneingabe'!K42,"")</f>
        <v/>
      </c>
      <c r="G35" s="192" t="str">
        <f>IF('1) Dateneingabe'!H42&lt;&gt;"",(('1) Dateneingabe'!H42*3/13)/'1) Dateneingabe'!C42),"")</f>
        <v/>
      </c>
      <c r="H35" s="192" t="str">
        <f>IF(F35&lt;&gt;"",(((F35/12)*3/13)/'1) Dateneingabe'!C42),"")</f>
        <v/>
      </c>
      <c r="I35" s="173" t="str">
        <f t="shared" si="0"/>
        <v/>
      </c>
    </row>
    <row r="36" spans="1:9" x14ac:dyDescent="0.35">
      <c r="A36" s="141">
        <v>33</v>
      </c>
      <c r="B36" s="189" t="str">
        <f>IF('1) Dateneingabe'!B43&lt;&gt;"",'1) Dateneingabe'!B43,"")</f>
        <v/>
      </c>
      <c r="C36" s="190" t="str">
        <f>IF('1) Dateneingabe'!M43&lt;&gt;"",'1) Dateneingabe'!M43,"")</f>
        <v/>
      </c>
      <c r="D36" s="220" t="str">
        <f>IF(AND('1) Dateneingabe'!L43&lt;&gt;"",'1) Dateneingabe'!H43&gt;0),'1) Dateneingabe'!L43,"")</f>
        <v/>
      </c>
      <c r="E36" s="191" t="str">
        <f>IF('1) Dateneingabe'!H43&lt;&gt;0,('1) Dateneingabe'!H43+'1) Dateneingabe'!I43+'1) Dateneingabe'!J43),"")</f>
        <v/>
      </c>
      <c r="F36" s="192" t="str">
        <f>IF(E36&lt;&gt;"",(E36*12)+'1) Dateneingabe'!K43,"")</f>
        <v/>
      </c>
      <c r="G36" s="192" t="str">
        <f>IF('1) Dateneingabe'!H43&lt;&gt;"",(('1) Dateneingabe'!H43*3/13)/'1) Dateneingabe'!C43),"")</f>
        <v/>
      </c>
      <c r="H36" s="192" t="str">
        <f>IF(F36&lt;&gt;"",(((F36/12)*3/13)/'1) Dateneingabe'!C43),"")</f>
        <v/>
      </c>
      <c r="I36" s="173" t="str">
        <f t="shared" si="0"/>
        <v/>
      </c>
    </row>
    <row r="37" spans="1:9" x14ac:dyDescent="0.35">
      <c r="A37" s="141">
        <v>34</v>
      </c>
      <c r="B37" s="189" t="str">
        <f>IF('1) Dateneingabe'!B44&lt;&gt;"",'1) Dateneingabe'!B44,"")</f>
        <v/>
      </c>
      <c r="C37" s="190" t="str">
        <f>IF('1) Dateneingabe'!M44&lt;&gt;"",'1) Dateneingabe'!M44,"")</f>
        <v/>
      </c>
      <c r="D37" s="220" t="str">
        <f>IF(AND('1) Dateneingabe'!L44&lt;&gt;"",'1) Dateneingabe'!H44&gt;0),'1) Dateneingabe'!L44,"")</f>
        <v/>
      </c>
      <c r="E37" s="191" t="str">
        <f>IF('1) Dateneingabe'!H44&lt;&gt;0,('1) Dateneingabe'!H44+'1) Dateneingabe'!I44+'1) Dateneingabe'!J44),"")</f>
        <v/>
      </c>
      <c r="F37" s="192" t="str">
        <f>IF(E37&lt;&gt;"",(E37*12)+'1) Dateneingabe'!K44,"")</f>
        <v/>
      </c>
      <c r="G37" s="192" t="str">
        <f>IF('1) Dateneingabe'!H44&lt;&gt;"",(('1) Dateneingabe'!H44*3/13)/'1) Dateneingabe'!C44),"")</f>
        <v/>
      </c>
      <c r="H37" s="192" t="str">
        <f>IF(F37&lt;&gt;"",(((F37/12)*3/13)/'1) Dateneingabe'!C44),"")</f>
        <v/>
      </c>
      <c r="I37" s="173" t="str">
        <f t="shared" si="0"/>
        <v/>
      </c>
    </row>
    <row r="38" spans="1:9" x14ac:dyDescent="0.35">
      <c r="A38" s="141">
        <v>35</v>
      </c>
      <c r="B38" s="189" t="str">
        <f>IF('1) Dateneingabe'!B45&lt;&gt;"",'1) Dateneingabe'!B45,"")</f>
        <v/>
      </c>
      <c r="C38" s="190" t="str">
        <f>IF('1) Dateneingabe'!M45&lt;&gt;"",'1) Dateneingabe'!M45,"")</f>
        <v/>
      </c>
      <c r="D38" s="220" t="str">
        <f>IF(AND('1) Dateneingabe'!L45&lt;&gt;"",'1) Dateneingabe'!H45&gt;0),'1) Dateneingabe'!L45,"")</f>
        <v/>
      </c>
      <c r="E38" s="191" t="str">
        <f>IF('1) Dateneingabe'!H45&lt;&gt;0,('1) Dateneingabe'!H45+'1) Dateneingabe'!I45+'1) Dateneingabe'!J45),"")</f>
        <v/>
      </c>
      <c r="F38" s="192" t="str">
        <f>IF(E38&lt;&gt;"",(E38*12)+'1) Dateneingabe'!K45,"")</f>
        <v/>
      </c>
      <c r="G38" s="192" t="str">
        <f>IF('1) Dateneingabe'!H45&lt;&gt;"",(('1) Dateneingabe'!H45*3/13)/'1) Dateneingabe'!C45),"")</f>
        <v/>
      </c>
      <c r="H38" s="192" t="str">
        <f>IF(F38&lt;&gt;"",(((F38/12)*3/13)/'1) Dateneingabe'!C45),"")</f>
        <v/>
      </c>
      <c r="I38" s="173" t="str">
        <f t="shared" si="0"/>
        <v/>
      </c>
    </row>
    <row r="39" spans="1:9" x14ac:dyDescent="0.35">
      <c r="A39" s="141">
        <v>36</v>
      </c>
      <c r="B39" s="189" t="str">
        <f>IF('1) Dateneingabe'!B46&lt;&gt;"",'1) Dateneingabe'!B46,"")</f>
        <v/>
      </c>
      <c r="C39" s="190" t="str">
        <f>IF('1) Dateneingabe'!M46&lt;&gt;"",'1) Dateneingabe'!M46,"")</f>
        <v/>
      </c>
      <c r="D39" s="220" t="str">
        <f>IF(AND('1) Dateneingabe'!L46&lt;&gt;"",'1) Dateneingabe'!H46&gt;0),'1) Dateneingabe'!L46,"")</f>
        <v/>
      </c>
      <c r="E39" s="191" t="str">
        <f>IF('1) Dateneingabe'!H46&lt;&gt;0,('1) Dateneingabe'!H46+'1) Dateneingabe'!I46+'1) Dateneingabe'!J46),"")</f>
        <v/>
      </c>
      <c r="F39" s="192" t="str">
        <f>IF(E39&lt;&gt;"",(E39*12)+'1) Dateneingabe'!K46,"")</f>
        <v/>
      </c>
      <c r="G39" s="192" t="str">
        <f>IF('1) Dateneingabe'!H46&lt;&gt;"",(('1) Dateneingabe'!H46*3/13)/'1) Dateneingabe'!C46),"")</f>
        <v/>
      </c>
      <c r="H39" s="192" t="str">
        <f>IF(F39&lt;&gt;"",(((F39/12)*3/13)/'1) Dateneingabe'!C46),"")</f>
        <v/>
      </c>
      <c r="I39" s="173" t="str">
        <f t="shared" si="0"/>
        <v/>
      </c>
    </row>
    <row r="40" spans="1:9" x14ac:dyDescent="0.35">
      <c r="A40" s="141">
        <v>37</v>
      </c>
      <c r="B40" s="189" t="str">
        <f>IF('1) Dateneingabe'!B47&lt;&gt;"",'1) Dateneingabe'!B47,"")</f>
        <v/>
      </c>
      <c r="C40" s="190" t="str">
        <f>IF('1) Dateneingabe'!M47&lt;&gt;"",'1) Dateneingabe'!M47,"")</f>
        <v/>
      </c>
      <c r="D40" s="220" t="str">
        <f>IF(AND('1) Dateneingabe'!L47&lt;&gt;"",'1) Dateneingabe'!H47&gt;0),'1) Dateneingabe'!L47,"")</f>
        <v/>
      </c>
      <c r="E40" s="191" t="str">
        <f>IF('1) Dateneingabe'!H47&lt;&gt;0,('1) Dateneingabe'!H47+'1) Dateneingabe'!I47+'1) Dateneingabe'!J47),"")</f>
        <v/>
      </c>
      <c r="F40" s="192" t="str">
        <f>IF(E40&lt;&gt;"",(E40*12)+'1) Dateneingabe'!K47,"")</f>
        <v/>
      </c>
      <c r="G40" s="192" t="str">
        <f>IF('1) Dateneingabe'!H47&lt;&gt;"",(('1) Dateneingabe'!H47*3/13)/'1) Dateneingabe'!C47),"")</f>
        <v/>
      </c>
      <c r="H40" s="192" t="str">
        <f>IF(F40&lt;&gt;"",(((F40/12)*3/13)/'1) Dateneingabe'!C47),"")</f>
        <v/>
      </c>
      <c r="I40" s="173" t="str">
        <f t="shared" si="0"/>
        <v/>
      </c>
    </row>
    <row r="41" spans="1:9" x14ac:dyDescent="0.35">
      <c r="A41" s="141">
        <v>38</v>
      </c>
      <c r="B41" s="189" t="str">
        <f>IF('1) Dateneingabe'!B48&lt;&gt;"",'1) Dateneingabe'!B48,"")</f>
        <v/>
      </c>
      <c r="C41" s="190" t="str">
        <f>IF('1) Dateneingabe'!M48&lt;&gt;"",'1) Dateneingabe'!M48,"")</f>
        <v/>
      </c>
      <c r="D41" s="220" t="str">
        <f>IF(AND('1) Dateneingabe'!L48&lt;&gt;"",'1) Dateneingabe'!H48&gt;0),'1) Dateneingabe'!L48,"")</f>
        <v/>
      </c>
      <c r="E41" s="191" t="str">
        <f>IF('1) Dateneingabe'!H48&lt;&gt;0,('1) Dateneingabe'!H48+'1) Dateneingabe'!I48+'1) Dateneingabe'!J48),"")</f>
        <v/>
      </c>
      <c r="F41" s="192" t="str">
        <f>IF(E41&lt;&gt;"",(E41*12)+'1) Dateneingabe'!K48,"")</f>
        <v/>
      </c>
      <c r="G41" s="192" t="str">
        <f>IF('1) Dateneingabe'!H48&lt;&gt;"",(('1) Dateneingabe'!H48*3/13)/'1) Dateneingabe'!C48),"")</f>
        <v/>
      </c>
      <c r="H41" s="192" t="str">
        <f>IF(F41&lt;&gt;"",(((F41/12)*3/13)/'1) Dateneingabe'!C48),"")</f>
        <v/>
      </c>
      <c r="I41" s="173" t="str">
        <f t="shared" si="0"/>
        <v/>
      </c>
    </row>
    <row r="42" spans="1:9" x14ac:dyDescent="0.35">
      <c r="A42" s="141">
        <v>39</v>
      </c>
      <c r="B42" s="189" t="str">
        <f>IF('1) Dateneingabe'!B49&lt;&gt;"",'1) Dateneingabe'!B49,"")</f>
        <v/>
      </c>
      <c r="C42" s="190" t="str">
        <f>IF('1) Dateneingabe'!M49&lt;&gt;"",'1) Dateneingabe'!M49,"")</f>
        <v/>
      </c>
      <c r="D42" s="220" t="str">
        <f>IF(AND('1) Dateneingabe'!L49&lt;&gt;"",'1) Dateneingabe'!H49&gt;0),'1) Dateneingabe'!L49,"")</f>
        <v/>
      </c>
      <c r="E42" s="191" t="str">
        <f>IF('1) Dateneingabe'!H49&lt;&gt;0,('1) Dateneingabe'!H49+'1) Dateneingabe'!I49+'1) Dateneingabe'!J49),"")</f>
        <v/>
      </c>
      <c r="F42" s="192" t="str">
        <f>IF(E42&lt;&gt;"",(E42*12)+'1) Dateneingabe'!K49,"")</f>
        <v/>
      </c>
      <c r="G42" s="192" t="str">
        <f>IF('1) Dateneingabe'!H49&lt;&gt;"",(('1) Dateneingabe'!H49*3/13)/'1) Dateneingabe'!C49),"")</f>
        <v/>
      </c>
      <c r="H42" s="192" t="str">
        <f>IF(F42&lt;&gt;"",(((F42/12)*3/13)/'1) Dateneingabe'!C49),"")</f>
        <v/>
      </c>
      <c r="I42" s="173" t="str">
        <f t="shared" si="0"/>
        <v/>
      </c>
    </row>
    <row r="43" spans="1:9" x14ac:dyDescent="0.35">
      <c r="A43" s="141">
        <v>40</v>
      </c>
      <c r="B43" s="189" t="str">
        <f>IF('1) Dateneingabe'!B50&lt;&gt;"",'1) Dateneingabe'!B50,"")</f>
        <v/>
      </c>
      <c r="C43" s="190" t="str">
        <f>IF('1) Dateneingabe'!M50&lt;&gt;"",'1) Dateneingabe'!M50,"")</f>
        <v/>
      </c>
      <c r="D43" s="220" t="str">
        <f>IF(AND('1) Dateneingabe'!L50&lt;&gt;"",'1) Dateneingabe'!H50&gt;0),'1) Dateneingabe'!L50,"")</f>
        <v/>
      </c>
      <c r="E43" s="191" t="str">
        <f>IF('1) Dateneingabe'!H50&lt;&gt;0,('1) Dateneingabe'!H50+'1) Dateneingabe'!I50+'1) Dateneingabe'!J50),"")</f>
        <v/>
      </c>
      <c r="F43" s="192" t="str">
        <f>IF(E43&lt;&gt;"",(E43*12)+'1) Dateneingabe'!K50,"")</f>
        <v/>
      </c>
      <c r="G43" s="192" t="str">
        <f>IF('1) Dateneingabe'!H50&lt;&gt;"",(('1) Dateneingabe'!H50*3/13)/'1) Dateneingabe'!C50),"")</f>
        <v/>
      </c>
      <c r="H43" s="192" t="str">
        <f>IF(F43&lt;&gt;"",(((F43/12)*3/13)/'1) Dateneingabe'!C50),"")</f>
        <v/>
      </c>
      <c r="I43" s="173" t="str">
        <f t="shared" si="0"/>
        <v/>
      </c>
    </row>
    <row r="44" spans="1:9" x14ac:dyDescent="0.35">
      <c r="A44" s="141">
        <v>41</v>
      </c>
      <c r="B44" s="189" t="str">
        <f>IF('1) Dateneingabe'!B51&lt;&gt;"",'1) Dateneingabe'!B51,"")</f>
        <v/>
      </c>
      <c r="C44" s="190" t="str">
        <f>IF('1) Dateneingabe'!M51&lt;&gt;"",'1) Dateneingabe'!M51,"")</f>
        <v/>
      </c>
      <c r="D44" s="220" t="str">
        <f>IF(AND('1) Dateneingabe'!L51&lt;&gt;"",'1) Dateneingabe'!H51&gt;0),'1) Dateneingabe'!L51,"")</f>
        <v/>
      </c>
      <c r="E44" s="191" t="str">
        <f>IF('1) Dateneingabe'!H51&lt;&gt;0,('1) Dateneingabe'!H51+'1) Dateneingabe'!I51+'1) Dateneingabe'!J51),"")</f>
        <v/>
      </c>
      <c r="F44" s="192" t="str">
        <f>IF(E44&lt;&gt;"",(E44*12)+'1) Dateneingabe'!K51,"")</f>
        <v/>
      </c>
      <c r="G44" s="192" t="str">
        <f>IF('1) Dateneingabe'!H51&lt;&gt;"",(('1) Dateneingabe'!H51*3/13)/'1) Dateneingabe'!C51),"")</f>
        <v/>
      </c>
      <c r="H44" s="192" t="str">
        <f>IF(F44&lt;&gt;"",(((F44/12)*3/13)/'1) Dateneingabe'!C51),"")</f>
        <v/>
      </c>
      <c r="I44" s="173" t="str">
        <f t="shared" si="0"/>
        <v/>
      </c>
    </row>
    <row r="45" spans="1:9" x14ac:dyDescent="0.35">
      <c r="A45" s="141">
        <v>42</v>
      </c>
      <c r="B45" s="189" t="str">
        <f>IF('1) Dateneingabe'!B52&lt;&gt;"",'1) Dateneingabe'!B52,"")</f>
        <v/>
      </c>
      <c r="C45" s="190" t="str">
        <f>IF('1) Dateneingabe'!M52&lt;&gt;"",'1) Dateneingabe'!M52,"")</f>
        <v/>
      </c>
      <c r="D45" s="220" t="str">
        <f>IF(AND('1) Dateneingabe'!L52&lt;&gt;"",'1) Dateneingabe'!H52&gt;0),'1) Dateneingabe'!L52,"")</f>
        <v/>
      </c>
      <c r="E45" s="191" t="str">
        <f>IF('1) Dateneingabe'!H52&lt;&gt;0,('1) Dateneingabe'!H52+'1) Dateneingabe'!I52+'1) Dateneingabe'!J52),"")</f>
        <v/>
      </c>
      <c r="F45" s="192" t="str">
        <f>IF(E45&lt;&gt;"",(E45*12)+'1) Dateneingabe'!K52,"")</f>
        <v/>
      </c>
      <c r="G45" s="192" t="str">
        <f>IF('1) Dateneingabe'!H52&lt;&gt;"",(('1) Dateneingabe'!H52*3/13)/'1) Dateneingabe'!C52),"")</f>
        <v/>
      </c>
      <c r="H45" s="192" t="str">
        <f>IF(F45&lt;&gt;"",(((F45/12)*3/13)/'1) Dateneingabe'!C52),"")</f>
        <v/>
      </c>
      <c r="I45" s="173" t="str">
        <f t="shared" si="0"/>
        <v/>
      </c>
    </row>
    <row r="46" spans="1:9" x14ac:dyDescent="0.35">
      <c r="A46" s="141">
        <v>43</v>
      </c>
      <c r="B46" s="189" t="str">
        <f>IF('1) Dateneingabe'!B53&lt;&gt;"",'1) Dateneingabe'!B53,"")</f>
        <v/>
      </c>
      <c r="C46" s="190" t="str">
        <f>IF('1) Dateneingabe'!M53&lt;&gt;"",'1) Dateneingabe'!M53,"")</f>
        <v/>
      </c>
      <c r="D46" s="220" t="str">
        <f>IF(AND('1) Dateneingabe'!L53&lt;&gt;"",'1) Dateneingabe'!H53&gt;0),'1) Dateneingabe'!L53,"")</f>
        <v/>
      </c>
      <c r="E46" s="191" t="str">
        <f>IF('1) Dateneingabe'!H53&lt;&gt;0,('1) Dateneingabe'!H53+'1) Dateneingabe'!I53+'1) Dateneingabe'!J53),"")</f>
        <v/>
      </c>
      <c r="F46" s="192" t="str">
        <f>IF(E46&lt;&gt;"",(E46*12)+'1) Dateneingabe'!K53,"")</f>
        <v/>
      </c>
      <c r="G46" s="192" t="str">
        <f>IF('1) Dateneingabe'!H53&lt;&gt;"",(('1) Dateneingabe'!H53*3/13)/'1) Dateneingabe'!C53),"")</f>
        <v/>
      </c>
      <c r="H46" s="192" t="str">
        <f>IF(F46&lt;&gt;"",(((F46/12)*3/13)/'1) Dateneingabe'!C53),"")</f>
        <v/>
      </c>
      <c r="I46" s="173" t="str">
        <f t="shared" si="0"/>
        <v/>
      </c>
    </row>
    <row r="47" spans="1:9" x14ac:dyDescent="0.35">
      <c r="A47" s="141">
        <v>44</v>
      </c>
      <c r="B47" s="189" t="str">
        <f>IF('1) Dateneingabe'!B54&lt;&gt;"",'1) Dateneingabe'!B54,"")</f>
        <v/>
      </c>
      <c r="C47" s="190" t="str">
        <f>IF('1) Dateneingabe'!M54&lt;&gt;"",'1) Dateneingabe'!M54,"")</f>
        <v/>
      </c>
      <c r="D47" s="220" t="str">
        <f>IF(AND('1) Dateneingabe'!L54&lt;&gt;"",'1) Dateneingabe'!H54&gt;0),'1) Dateneingabe'!L54,"")</f>
        <v/>
      </c>
      <c r="E47" s="191" t="str">
        <f>IF('1) Dateneingabe'!H54&lt;&gt;0,('1) Dateneingabe'!H54+'1) Dateneingabe'!I54+'1) Dateneingabe'!J54),"")</f>
        <v/>
      </c>
      <c r="F47" s="192" t="str">
        <f>IF(E47&lt;&gt;"",(E47*12)+'1) Dateneingabe'!K54,"")</f>
        <v/>
      </c>
      <c r="G47" s="192" t="str">
        <f>IF('1) Dateneingabe'!H54&lt;&gt;"",(('1) Dateneingabe'!H54*3/13)/'1) Dateneingabe'!C54),"")</f>
        <v/>
      </c>
      <c r="H47" s="192" t="str">
        <f>IF(F47&lt;&gt;"",(((F47/12)*3/13)/'1) Dateneingabe'!C54),"")</f>
        <v/>
      </c>
      <c r="I47" s="173" t="str">
        <f t="shared" si="0"/>
        <v/>
      </c>
    </row>
    <row r="48" spans="1:9" x14ac:dyDescent="0.35">
      <c r="A48" s="141">
        <v>45</v>
      </c>
      <c r="B48" s="189" t="str">
        <f>IF('1) Dateneingabe'!B55&lt;&gt;"",'1) Dateneingabe'!B55,"")</f>
        <v/>
      </c>
      <c r="C48" s="190" t="str">
        <f>IF('1) Dateneingabe'!M55&lt;&gt;"",'1) Dateneingabe'!M55,"")</f>
        <v/>
      </c>
      <c r="D48" s="220" t="str">
        <f>IF(AND('1) Dateneingabe'!L55&lt;&gt;"",'1) Dateneingabe'!H55&gt;0),'1) Dateneingabe'!L55,"")</f>
        <v/>
      </c>
      <c r="E48" s="191" t="str">
        <f>IF('1) Dateneingabe'!H55&lt;&gt;0,('1) Dateneingabe'!H55+'1) Dateneingabe'!I55+'1) Dateneingabe'!J55),"")</f>
        <v/>
      </c>
      <c r="F48" s="192" t="str">
        <f>IF(E48&lt;&gt;"",(E48*12)+'1) Dateneingabe'!K55,"")</f>
        <v/>
      </c>
      <c r="G48" s="192" t="str">
        <f>IF('1) Dateneingabe'!H55&lt;&gt;"",(('1) Dateneingabe'!H55*3/13)/'1) Dateneingabe'!C55),"")</f>
        <v/>
      </c>
      <c r="H48" s="192" t="str">
        <f>IF(F48&lt;&gt;"",(((F48/12)*3/13)/'1) Dateneingabe'!C55),"")</f>
        <v/>
      </c>
      <c r="I48" s="173" t="str">
        <f t="shared" si="0"/>
        <v/>
      </c>
    </row>
    <row r="49" spans="1:9" x14ac:dyDescent="0.35">
      <c r="A49" s="141">
        <v>46</v>
      </c>
      <c r="B49" s="189" t="str">
        <f>IF('1) Dateneingabe'!B56&lt;&gt;"",'1) Dateneingabe'!B56,"")</f>
        <v/>
      </c>
      <c r="C49" s="190" t="str">
        <f>IF('1) Dateneingabe'!M56&lt;&gt;"",'1) Dateneingabe'!M56,"")</f>
        <v/>
      </c>
      <c r="D49" s="220" t="str">
        <f>IF(AND('1) Dateneingabe'!L56&lt;&gt;"",'1) Dateneingabe'!H56&gt;0),'1) Dateneingabe'!L56,"")</f>
        <v/>
      </c>
      <c r="E49" s="191" t="str">
        <f>IF('1) Dateneingabe'!H56&lt;&gt;0,('1) Dateneingabe'!H56+'1) Dateneingabe'!I56+'1) Dateneingabe'!J56),"")</f>
        <v/>
      </c>
      <c r="F49" s="192" t="str">
        <f>IF(E49&lt;&gt;"",(E49*12)+'1) Dateneingabe'!K56,"")</f>
        <v/>
      </c>
      <c r="G49" s="192" t="str">
        <f>IF('1) Dateneingabe'!H56&lt;&gt;"",(('1) Dateneingabe'!H56*3/13)/'1) Dateneingabe'!C56),"")</f>
        <v/>
      </c>
      <c r="H49" s="192" t="str">
        <f>IF(F49&lt;&gt;"",(((F49/12)*3/13)/'1) Dateneingabe'!C56),"")</f>
        <v/>
      </c>
      <c r="I49" s="173" t="str">
        <f t="shared" si="0"/>
        <v/>
      </c>
    </row>
    <row r="50" spans="1:9" x14ac:dyDescent="0.35">
      <c r="A50" s="141">
        <v>47</v>
      </c>
      <c r="B50" s="189" t="str">
        <f>IF('1) Dateneingabe'!B57&lt;&gt;"",'1) Dateneingabe'!B57,"")</f>
        <v/>
      </c>
      <c r="C50" s="190" t="str">
        <f>IF('1) Dateneingabe'!M57&lt;&gt;"",'1) Dateneingabe'!M57,"")</f>
        <v/>
      </c>
      <c r="D50" s="220" t="str">
        <f>IF(AND('1) Dateneingabe'!L57&lt;&gt;"",'1) Dateneingabe'!H57&gt;0),'1) Dateneingabe'!L57,"")</f>
        <v/>
      </c>
      <c r="E50" s="191" t="str">
        <f>IF('1) Dateneingabe'!H57&lt;&gt;0,('1) Dateneingabe'!H57+'1) Dateneingabe'!I57+'1) Dateneingabe'!J57),"")</f>
        <v/>
      </c>
      <c r="F50" s="192" t="str">
        <f>IF(E50&lt;&gt;"",(E50*12)+'1) Dateneingabe'!K57,"")</f>
        <v/>
      </c>
      <c r="G50" s="192" t="str">
        <f>IF('1) Dateneingabe'!H57&lt;&gt;"",(('1) Dateneingabe'!H57*3/13)/'1) Dateneingabe'!C57),"")</f>
        <v/>
      </c>
      <c r="H50" s="192" t="str">
        <f>IF(F50&lt;&gt;"",(((F50/12)*3/13)/'1) Dateneingabe'!C57),"")</f>
        <v/>
      </c>
      <c r="I50" s="173" t="str">
        <f t="shared" si="0"/>
        <v/>
      </c>
    </row>
    <row r="51" spans="1:9" x14ac:dyDescent="0.35">
      <c r="A51" s="141">
        <v>48</v>
      </c>
      <c r="B51" s="189" t="str">
        <f>IF('1) Dateneingabe'!B58&lt;&gt;"",'1) Dateneingabe'!B58,"")</f>
        <v/>
      </c>
      <c r="C51" s="190" t="str">
        <f>IF('1) Dateneingabe'!M58&lt;&gt;"",'1) Dateneingabe'!M58,"")</f>
        <v/>
      </c>
      <c r="D51" s="220" t="str">
        <f>IF(AND('1) Dateneingabe'!L58&lt;&gt;"",'1) Dateneingabe'!H58&gt;0),'1) Dateneingabe'!L58,"")</f>
        <v/>
      </c>
      <c r="E51" s="191" t="str">
        <f>IF('1) Dateneingabe'!H58&lt;&gt;0,('1) Dateneingabe'!H58+'1) Dateneingabe'!I58+'1) Dateneingabe'!J58),"")</f>
        <v/>
      </c>
      <c r="F51" s="192" t="str">
        <f>IF(E51&lt;&gt;"",(E51*12)+'1) Dateneingabe'!K58,"")</f>
        <v/>
      </c>
      <c r="G51" s="192" t="str">
        <f>IF('1) Dateneingabe'!H58&lt;&gt;"",(('1) Dateneingabe'!H58*3/13)/'1) Dateneingabe'!C58),"")</f>
        <v/>
      </c>
      <c r="H51" s="192" t="str">
        <f>IF(F51&lt;&gt;"",(((F51/12)*3/13)/'1) Dateneingabe'!C58),"")</f>
        <v/>
      </c>
      <c r="I51" s="173" t="str">
        <f t="shared" si="0"/>
        <v/>
      </c>
    </row>
    <row r="52" spans="1:9" x14ac:dyDescent="0.35">
      <c r="A52" s="141">
        <v>49</v>
      </c>
      <c r="B52" s="189" t="str">
        <f>IF('1) Dateneingabe'!B59&lt;&gt;"",'1) Dateneingabe'!B59,"")</f>
        <v/>
      </c>
      <c r="C52" s="190" t="str">
        <f>IF('1) Dateneingabe'!M59&lt;&gt;"",'1) Dateneingabe'!M59,"")</f>
        <v/>
      </c>
      <c r="D52" s="220" t="str">
        <f>IF(AND('1) Dateneingabe'!L59&lt;&gt;"",'1) Dateneingabe'!H59&gt;0),'1) Dateneingabe'!L59,"")</f>
        <v/>
      </c>
      <c r="E52" s="191" t="str">
        <f>IF('1) Dateneingabe'!H59&lt;&gt;0,('1) Dateneingabe'!H59+'1) Dateneingabe'!I59+'1) Dateneingabe'!J59),"")</f>
        <v/>
      </c>
      <c r="F52" s="192" t="str">
        <f>IF(E52&lt;&gt;"",(E52*12)+'1) Dateneingabe'!K59,"")</f>
        <v/>
      </c>
      <c r="G52" s="192" t="str">
        <f>IF('1) Dateneingabe'!H59&lt;&gt;"",(('1) Dateneingabe'!H59*3/13)/'1) Dateneingabe'!C59),"")</f>
        <v/>
      </c>
      <c r="H52" s="192" t="str">
        <f>IF(F52&lt;&gt;"",(((F52/12)*3/13)/'1) Dateneingabe'!C59),"")</f>
        <v/>
      </c>
      <c r="I52" s="173" t="str">
        <f t="shared" si="0"/>
        <v/>
      </c>
    </row>
    <row r="53" spans="1:9" x14ac:dyDescent="0.35">
      <c r="A53" s="141">
        <v>50</v>
      </c>
      <c r="B53" s="189" t="str">
        <f>IF('1) Dateneingabe'!B60&lt;&gt;"",'1) Dateneingabe'!B60,"")</f>
        <v/>
      </c>
      <c r="C53" s="190" t="str">
        <f>IF('1) Dateneingabe'!M60&lt;&gt;"",'1) Dateneingabe'!M60,"")</f>
        <v/>
      </c>
      <c r="D53" s="220" t="str">
        <f>IF(AND('1) Dateneingabe'!L60&lt;&gt;"",'1) Dateneingabe'!H60&gt;0),'1) Dateneingabe'!L60,"")</f>
        <v/>
      </c>
      <c r="E53" s="191" t="str">
        <f>IF('1) Dateneingabe'!H60&lt;&gt;0,('1) Dateneingabe'!H60+'1) Dateneingabe'!I60+'1) Dateneingabe'!J60),"")</f>
        <v/>
      </c>
      <c r="F53" s="192" t="str">
        <f>IF(E53&lt;&gt;"",(E53*12)+'1) Dateneingabe'!K60,"")</f>
        <v/>
      </c>
      <c r="G53" s="192" t="str">
        <f>IF('1) Dateneingabe'!H60&lt;&gt;"",(('1) Dateneingabe'!H60*3/13)/'1) Dateneingabe'!C60),"")</f>
        <v/>
      </c>
      <c r="H53" s="192" t="str">
        <f>IF(F53&lt;&gt;"",(((F53/12)*3/13)/'1) Dateneingabe'!C60),"")</f>
        <v/>
      </c>
      <c r="I53" s="173" t="str">
        <f t="shared" si="0"/>
        <v/>
      </c>
    </row>
    <row r="54" spans="1:9" x14ac:dyDescent="0.35">
      <c r="A54" s="141">
        <v>51</v>
      </c>
      <c r="B54" s="189" t="str">
        <f>IF('1) Dateneingabe'!B61&lt;&gt;"",'1) Dateneingabe'!B61,"")</f>
        <v/>
      </c>
      <c r="C54" s="190" t="str">
        <f>IF('1) Dateneingabe'!M61&lt;&gt;"",'1) Dateneingabe'!M61,"")</f>
        <v/>
      </c>
      <c r="D54" s="220" t="str">
        <f>IF(AND('1) Dateneingabe'!L61&lt;&gt;"",'1) Dateneingabe'!H61&gt;0),'1) Dateneingabe'!L61,"")</f>
        <v/>
      </c>
      <c r="E54" s="191" t="str">
        <f>IF('1) Dateneingabe'!H61&lt;&gt;0,('1) Dateneingabe'!H61+'1) Dateneingabe'!I61+'1) Dateneingabe'!J61),"")</f>
        <v/>
      </c>
      <c r="F54" s="192" t="str">
        <f>IF(E54&lt;&gt;"",(E54*12)+'1) Dateneingabe'!K61,"")</f>
        <v/>
      </c>
      <c r="G54" s="192" t="str">
        <f>IF('1) Dateneingabe'!H61&lt;&gt;"",(('1) Dateneingabe'!H61*3/13)/'1) Dateneingabe'!C61),"")</f>
        <v/>
      </c>
      <c r="H54" s="192" t="str">
        <f>IF(F54&lt;&gt;"",(((F54/12)*3/13)/'1) Dateneingabe'!C61),"")</f>
        <v/>
      </c>
      <c r="I54" s="173" t="str">
        <f t="shared" si="0"/>
        <v/>
      </c>
    </row>
    <row r="55" spans="1:9" x14ac:dyDescent="0.35">
      <c r="A55" s="141">
        <v>52</v>
      </c>
      <c r="B55" s="189" t="str">
        <f>IF('1) Dateneingabe'!B62&lt;&gt;"",'1) Dateneingabe'!B62,"")</f>
        <v/>
      </c>
      <c r="C55" s="190" t="str">
        <f>IF('1) Dateneingabe'!M62&lt;&gt;"",'1) Dateneingabe'!M62,"")</f>
        <v/>
      </c>
      <c r="D55" s="220" t="str">
        <f>IF(AND('1) Dateneingabe'!L62&lt;&gt;"",'1) Dateneingabe'!H62&gt;0),'1) Dateneingabe'!L62,"")</f>
        <v/>
      </c>
      <c r="E55" s="191" t="str">
        <f>IF('1) Dateneingabe'!H62&lt;&gt;0,('1) Dateneingabe'!H62+'1) Dateneingabe'!I62+'1) Dateneingabe'!J62),"")</f>
        <v/>
      </c>
      <c r="F55" s="192" t="str">
        <f>IF(E55&lt;&gt;"",(E55*12)+'1) Dateneingabe'!K62,"")</f>
        <v/>
      </c>
      <c r="G55" s="192" t="str">
        <f>IF('1) Dateneingabe'!H62&lt;&gt;"",(('1) Dateneingabe'!H62*3/13)/'1) Dateneingabe'!C62),"")</f>
        <v/>
      </c>
      <c r="H55" s="192" t="str">
        <f>IF(F55&lt;&gt;"",(((F55/12)*3/13)/'1) Dateneingabe'!C62),"")</f>
        <v/>
      </c>
      <c r="I55" s="173" t="str">
        <f t="shared" si="0"/>
        <v/>
      </c>
    </row>
    <row r="56" spans="1:9" x14ac:dyDescent="0.35">
      <c r="A56" s="141">
        <v>53</v>
      </c>
      <c r="B56" s="189" t="str">
        <f>IF('1) Dateneingabe'!B63&lt;&gt;"",'1) Dateneingabe'!B63,"")</f>
        <v/>
      </c>
      <c r="C56" s="190" t="str">
        <f>IF('1) Dateneingabe'!M63&lt;&gt;"",'1) Dateneingabe'!M63,"")</f>
        <v/>
      </c>
      <c r="D56" s="220" t="str">
        <f>IF(AND('1) Dateneingabe'!L63&lt;&gt;"",'1) Dateneingabe'!H63&gt;0),'1) Dateneingabe'!L63,"")</f>
        <v/>
      </c>
      <c r="E56" s="191" t="str">
        <f>IF('1) Dateneingabe'!H63&lt;&gt;0,('1) Dateneingabe'!H63+'1) Dateneingabe'!I63+'1) Dateneingabe'!J63),"")</f>
        <v/>
      </c>
      <c r="F56" s="192" t="str">
        <f>IF(E56&lt;&gt;"",(E56*12)+'1) Dateneingabe'!K63,"")</f>
        <v/>
      </c>
      <c r="G56" s="192" t="str">
        <f>IF('1) Dateneingabe'!H63&lt;&gt;"",(('1) Dateneingabe'!H63*3/13)/'1) Dateneingabe'!C63),"")</f>
        <v/>
      </c>
      <c r="H56" s="192" t="str">
        <f>IF(F56&lt;&gt;"",(((F56/12)*3/13)/'1) Dateneingabe'!C63),"")</f>
        <v/>
      </c>
      <c r="I56" s="173" t="str">
        <f t="shared" si="0"/>
        <v/>
      </c>
    </row>
    <row r="57" spans="1:9" x14ac:dyDescent="0.35">
      <c r="A57" s="141">
        <v>54</v>
      </c>
      <c r="B57" s="189" t="str">
        <f>IF('1) Dateneingabe'!B64&lt;&gt;"",'1) Dateneingabe'!B64,"")</f>
        <v/>
      </c>
      <c r="C57" s="190" t="str">
        <f>IF('1) Dateneingabe'!M64&lt;&gt;"",'1) Dateneingabe'!M64,"")</f>
        <v/>
      </c>
      <c r="D57" s="220" t="str">
        <f>IF(AND('1) Dateneingabe'!L64&lt;&gt;"",'1) Dateneingabe'!H64&gt;0),'1) Dateneingabe'!L64,"")</f>
        <v/>
      </c>
      <c r="E57" s="191" t="str">
        <f>IF('1) Dateneingabe'!H64&lt;&gt;0,('1) Dateneingabe'!H64+'1) Dateneingabe'!I64+'1) Dateneingabe'!J64),"")</f>
        <v/>
      </c>
      <c r="F57" s="192" t="str">
        <f>IF(E57&lt;&gt;"",(E57*12)+'1) Dateneingabe'!K64,"")</f>
        <v/>
      </c>
      <c r="G57" s="192" t="str">
        <f>IF('1) Dateneingabe'!H64&lt;&gt;"",(('1) Dateneingabe'!H64*3/13)/'1) Dateneingabe'!C64),"")</f>
        <v/>
      </c>
      <c r="H57" s="192" t="str">
        <f>IF(F57&lt;&gt;"",(((F57/12)*3/13)/'1) Dateneingabe'!C64),"")</f>
        <v/>
      </c>
      <c r="I57" s="173" t="str">
        <f t="shared" si="0"/>
        <v/>
      </c>
    </row>
    <row r="58" spans="1:9" x14ac:dyDescent="0.35">
      <c r="A58" s="141">
        <v>55</v>
      </c>
      <c r="B58" s="189" t="str">
        <f>IF('1) Dateneingabe'!B65&lt;&gt;"",'1) Dateneingabe'!B65,"")</f>
        <v/>
      </c>
      <c r="C58" s="190" t="str">
        <f>IF('1) Dateneingabe'!M65&lt;&gt;"",'1) Dateneingabe'!M65,"")</f>
        <v/>
      </c>
      <c r="D58" s="220" t="str">
        <f>IF(AND('1) Dateneingabe'!L65&lt;&gt;"",'1) Dateneingabe'!H65&gt;0),'1) Dateneingabe'!L65,"")</f>
        <v/>
      </c>
      <c r="E58" s="191" t="str">
        <f>IF('1) Dateneingabe'!H65&lt;&gt;0,('1) Dateneingabe'!H65+'1) Dateneingabe'!I65+'1) Dateneingabe'!J65),"")</f>
        <v/>
      </c>
      <c r="F58" s="192" t="str">
        <f>IF(E58&lt;&gt;"",(E58*12)+'1) Dateneingabe'!K65,"")</f>
        <v/>
      </c>
      <c r="G58" s="192" t="str">
        <f>IF('1) Dateneingabe'!H65&lt;&gt;"",(('1) Dateneingabe'!H65*3/13)/'1) Dateneingabe'!C65),"")</f>
        <v/>
      </c>
      <c r="H58" s="192" t="str">
        <f>IF(F58&lt;&gt;"",(((F58/12)*3/13)/'1) Dateneingabe'!C65),"")</f>
        <v/>
      </c>
      <c r="I58" s="173" t="str">
        <f t="shared" si="0"/>
        <v/>
      </c>
    </row>
    <row r="59" spans="1:9" x14ac:dyDescent="0.35">
      <c r="A59" s="141">
        <v>56</v>
      </c>
      <c r="B59" s="189" t="str">
        <f>IF('1) Dateneingabe'!B66&lt;&gt;"",'1) Dateneingabe'!B66,"")</f>
        <v/>
      </c>
      <c r="C59" s="190" t="str">
        <f>IF('1) Dateneingabe'!M66&lt;&gt;"",'1) Dateneingabe'!M66,"")</f>
        <v/>
      </c>
      <c r="D59" s="220" t="str">
        <f>IF(AND('1) Dateneingabe'!L66&lt;&gt;"",'1) Dateneingabe'!H66&gt;0),'1) Dateneingabe'!L66,"")</f>
        <v/>
      </c>
      <c r="E59" s="191" t="str">
        <f>IF('1) Dateneingabe'!H66&lt;&gt;0,('1) Dateneingabe'!H66+'1) Dateneingabe'!I66+'1) Dateneingabe'!J66),"")</f>
        <v/>
      </c>
      <c r="F59" s="192" t="str">
        <f>IF(E59&lt;&gt;"",(E59*12)+'1) Dateneingabe'!K66,"")</f>
        <v/>
      </c>
      <c r="G59" s="192" t="str">
        <f>IF('1) Dateneingabe'!H66&lt;&gt;"",(('1) Dateneingabe'!H66*3/13)/'1) Dateneingabe'!C66),"")</f>
        <v/>
      </c>
      <c r="H59" s="192" t="str">
        <f>IF(F59&lt;&gt;"",(((F59/12)*3/13)/'1) Dateneingabe'!C66),"")</f>
        <v/>
      </c>
      <c r="I59" s="173" t="str">
        <f t="shared" si="0"/>
        <v/>
      </c>
    </row>
    <row r="60" spans="1:9" x14ac:dyDescent="0.35">
      <c r="A60" s="141">
        <v>57</v>
      </c>
      <c r="B60" s="189" t="str">
        <f>IF('1) Dateneingabe'!B67&lt;&gt;"",'1) Dateneingabe'!B67,"")</f>
        <v/>
      </c>
      <c r="C60" s="190" t="str">
        <f>IF('1) Dateneingabe'!M67&lt;&gt;"",'1) Dateneingabe'!M67,"")</f>
        <v/>
      </c>
      <c r="D60" s="220" t="str">
        <f>IF(AND('1) Dateneingabe'!L67&lt;&gt;"",'1) Dateneingabe'!H67&gt;0),'1) Dateneingabe'!L67,"")</f>
        <v/>
      </c>
      <c r="E60" s="191" t="str">
        <f>IF('1) Dateneingabe'!H67&lt;&gt;0,('1) Dateneingabe'!H67+'1) Dateneingabe'!I67+'1) Dateneingabe'!J67),"")</f>
        <v/>
      </c>
      <c r="F60" s="192" t="str">
        <f>IF(E60&lt;&gt;"",(E60*12)+'1) Dateneingabe'!K67,"")</f>
        <v/>
      </c>
      <c r="G60" s="192" t="str">
        <f>IF('1) Dateneingabe'!H67&lt;&gt;"",(('1) Dateneingabe'!H67*3/13)/'1) Dateneingabe'!C67),"")</f>
        <v/>
      </c>
      <c r="H60" s="192" t="str">
        <f>IF(F60&lt;&gt;"",(((F60/12)*3/13)/'1) Dateneingabe'!C67),"")</f>
        <v/>
      </c>
      <c r="I60" s="173" t="str">
        <f t="shared" si="0"/>
        <v/>
      </c>
    </row>
    <row r="61" spans="1:9" x14ac:dyDescent="0.35">
      <c r="A61" s="141">
        <v>58</v>
      </c>
      <c r="B61" s="189" t="str">
        <f>IF('1) Dateneingabe'!B68&lt;&gt;"",'1) Dateneingabe'!B68,"")</f>
        <v/>
      </c>
      <c r="C61" s="190" t="str">
        <f>IF('1) Dateneingabe'!M68&lt;&gt;"",'1) Dateneingabe'!M68,"")</f>
        <v/>
      </c>
      <c r="D61" s="220" t="str">
        <f>IF(AND('1) Dateneingabe'!L68&lt;&gt;"",'1) Dateneingabe'!H68&gt;0),'1) Dateneingabe'!L68,"")</f>
        <v/>
      </c>
      <c r="E61" s="191" t="str">
        <f>IF('1) Dateneingabe'!H68&lt;&gt;0,('1) Dateneingabe'!H68+'1) Dateneingabe'!I68+'1) Dateneingabe'!J68),"")</f>
        <v/>
      </c>
      <c r="F61" s="192" t="str">
        <f>IF(E61&lt;&gt;"",(E61*12)+'1) Dateneingabe'!K68,"")</f>
        <v/>
      </c>
      <c r="G61" s="192" t="str">
        <f>IF('1) Dateneingabe'!H68&lt;&gt;"",(('1) Dateneingabe'!H68*3/13)/'1) Dateneingabe'!C68),"")</f>
        <v/>
      </c>
      <c r="H61" s="192" t="str">
        <f>IF(F61&lt;&gt;"",(((F61/12)*3/13)/'1) Dateneingabe'!C68),"")</f>
        <v/>
      </c>
      <c r="I61" s="173" t="str">
        <f t="shared" si="0"/>
        <v/>
      </c>
    </row>
    <row r="62" spans="1:9" x14ac:dyDescent="0.35">
      <c r="A62" s="141">
        <v>59</v>
      </c>
      <c r="B62" s="189" t="str">
        <f>IF('1) Dateneingabe'!B69&lt;&gt;"",'1) Dateneingabe'!B69,"")</f>
        <v/>
      </c>
      <c r="C62" s="190" t="str">
        <f>IF('1) Dateneingabe'!M69&lt;&gt;"",'1) Dateneingabe'!M69,"")</f>
        <v/>
      </c>
      <c r="D62" s="220" t="str">
        <f>IF(AND('1) Dateneingabe'!L69&lt;&gt;"",'1) Dateneingabe'!H69&gt;0),'1) Dateneingabe'!L69,"")</f>
        <v/>
      </c>
      <c r="E62" s="191" t="str">
        <f>IF('1) Dateneingabe'!H69&lt;&gt;0,('1) Dateneingabe'!H69+'1) Dateneingabe'!I69+'1) Dateneingabe'!J69),"")</f>
        <v/>
      </c>
      <c r="F62" s="192" t="str">
        <f>IF(E62&lt;&gt;"",(E62*12)+'1) Dateneingabe'!K69,"")</f>
        <v/>
      </c>
      <c r="G62" s="192" t="str">
        <f>IF('1) Dateneingabe'!H69&lt;&gt;"",(('1) Dateneingabe'!H69*3/13)/'1) Dateneingabe'!C69),"")</f>
        <v/>
      </c>
      <c r="H62" s="192" t="str">
        <f>IF(F62&lt;&gt;"",(((F62/12)*3/13)/'1) Dateneingabe'!C69),"")</f>
        <v/>
      </c>
      <c r="I62" s="173" t="str">
        <f t="shared" si="0"/>
        <v/>
      </c>
    </row>
    <row r="63" spans="1:9" x14ac:dyDescent="0.35">
      <c r="A63" s="141">
        <v>60</v>
      </c>
      <c r="B63" s="189" t="str">
        <f>IF('1) Dateneingabe'!B70&lt;&gt;"",'1) Dateneingabe'!B70,"")</f>
        <v/>
      </c>
      <c r="C63" s="190" t="str">
        <f>IF('1) Dateneingabe'!M70&lt;&gt;"",'1) Dateneingabe'!M70,"")</f>
        <v/>
      </c>
      <c r="D63" s="220" t="str">
        <f>IF(AND('1) Dateneingabe'!L70&lt;&gt;"",'1) Dateneingabe'!H70&gt;0),'1) Dateneingabe'!L70,"")</f>
        <v/>
      </c>
      <c r="E63" s="191" t="str">
        <f>IF('1) Dateneingabe'!H70&lt;&gt;0,('1) Dateneingabe'!H70+'1) Dateneingabe'!I70+'1) Dateneingabe'!J70),"")</f>
        <v/>
      </c>
      <c r="F63" s="192" t="str">
        <f>IF(E63&lt;&gt;"",(E63*12)+'1) Dateneingabe'!K70,"")</f>
        <v/>
      </c>
      <c r="G63" s="192" t="str">
        <f>IF('1) Dateneingabe'!H70&lt;&gt;"",(('1) Dateneingabe'!H70*3/13)/'1) Dateneingabe'!C70),"")</f>
        <v/>
      </c>
      <c r="H63" s="192" t="str">
        <f>IF(F63&lt;&gt;"",(((F63/12)*3/13)/'1) Dateneingabe'!C70),"")</f>
        <v/>
      </c>
      <c r="I63" s="173" t="str">
        <f t="shared" si="0"/>
        <v/>
      </c>
    </row>
    <row r="64" spans="1:9" x14ac:dyDescent="0.35">
      <c r="A64" s="141">
        <v>61</v>
      </c>
      <c r="B64" s="189" t="str">
        <f>IF('1) Dateneingabe'!B71&lt;&gt;"",'1) Dateneingabe'!B71,"")</f>
        <v/>
      </c>
      <c r="C64" s="190" t="str">
        <f>IF('1) Dateneingabe'!M71&lt;&gt;"",'1) Dateneingabe'!M71,"")</f>
        <v/>
      </c>
      <c r="D64" s="220" t="str">
        <f>IF(AND('1) Dateneingabe'!L71&lt;&gt;"",'1) Dateneingabe'!H71&gt;0),'1) Dateneingabe'!L71,"")</f>
        <v/>
      </c>
      <c r="E64" s="191" t="str">
        <f>IF('1) Dateneingabe'!H71&lt;&gt;0,('1) Dateneingabe'!H71+'1) Dateneingabe'!I71+'1) Dateneingabe'!J71),"")</f>
        <v/>
      </c>
      <c r="F64" s="192" t="str">
        <f>IF(E64&lt;&gt;"",(E64*12)+'1) Dateneingabe'!K71,"")</f>
        <v/>
      </c>
      <c r="G64" s="192" t="str">
        <f>IF('1) Dateneingabe'!H71&lt;&gt;"",(('1) Dateneingabe'!H71*3/13)/'1) Dateneingabe'!C71),"")</f>
        <v/>
      </c>
      <c r="H64" s="192" t="str">
        <f>IF(F64&lt;&gt;"",(((F64/12)*3/13)/'1) Dateneingabe'!C71),"")</f>
        <v/>
      </c>
      <c r="I64" s="173" t="str">
        <f t="shared" si="0"/>
        <v/>
      </c>
    </row>
    <row r="65" spans="1:9" x14ac:dyDescent="0.35">
      <c r="A65" s="141">
        <v>62</v>
      </c>
      <c r="B65" s="189" t="str">
        <f>IF('1) Dateneingabe'!B72&lt;&gt;"",'1) Dateneingabe'!B72,"")</f>
        <v/>
      </c>
      <c r="C65" s="190" t="str">
        <f>IF('1) Dateneingabe'!M72&lt;&gt;"",'1) Dateneingabe'!M72,"")</f>
        <v/>
      </c>
      <c r="D65" s="220" t="str">
        <f>IF(AND('1) Dateneingabe'!L72&lt;&gt;"",'1) Dateneingabe'!H72&gt;0),'1) Dateneingabe'!L72,"")</f>
        <v/>
      </c>
      <c r="E65" s="191" t="str">
        <f>IF('1) Dateneingabe'!H72&lt;&gt;0,('1) Dateneingabe'!H72+'1) Dateneingabe'!I72+'1) Dateneingabe'!J72),"")</f>
        <v/>
      </c>
      <c r="F65" s="192" t="str">
        <f>IF(E65&lt;&gt;"",(E65*12)+'1) Dateneingabe'!K72,"")</f>
        <v/>
      </c>
      <c r="G65" s="192" t="str">
        <f>IF('1) Dateneingabe'!H72&lt;&gt;"",(('1) Dateneingabe'!H72*3/13)/'1) Dateneingabe'!C72),"")</f>
        <v/>
      </c>
      <c r="H65" s="192" t="str">
        <f>IF(F65&lt;&gt;"",(((F65/12)*3/13)/'1) Dateneingabe'!C72),"")</f>
        <v/>
      </c>
      <c r="I65" s="173" t="str">
        <f t="shared" si="0"/>
        <v/>
      </c>
    </row>
    <row r="66" spans="1:9" x14ac:dyDescent="0.35">
      <c r="A66" s="141">
        <v>63</v>
      </c>
      <c r="B66" s="189" t="str">
        <f>IF('1) Dateneingabe'!B73&lt;&gt;"",'1) Dateneingabe'!B73,"")</f>
        <v/>
      </c>
      <c r="C66" s="190" t="str">
        <f>IF('1) Dateneingabe'!M73&lt;&gt;"",'1) Dateneingabe'!M73,"")</f>
        <v/>
      </c>
      <c r="D66" s="220" t="str">
        <f>IF(AND('1) Dateneingabe'!L73&lt;&gt;"",'1) Dateneingabe'!H73&gt;0),'1) Dateneingabe'!L73,"")</f>
        <v/>
      </c>
      <c r="E66" s="191" t="str">
        <f>IF('1) Dateneingabe'!H73&lt;&gt;0,('1) Dateneingabe'!H73+'1) Dateneingabe'!I73+'1) Dateneingabe'!J73),"")</f>
        <v/>
      </c>
      <c r="F66" s="192" t="str">
        <f>IF(E66&lt;&gt;"",(E66*12)+'1) Dateneingabe'!K73,"")</f>
        <v/>
      </c>
      <c r="G66" s="192" t="str">
        <f>IF('1) Dateneingabe'!H73&lt;&gt;"",(('1) Dateneingabe'!H73*3/13)/'1) Dateneingabe'!C73),"")</f>
        <v/>
      </c>
      <c r="H66" s="192" t="str">
        <f>IF(F66&lt;&gt;"",(((F66/12)*3/13)/'1) Dateneingabe'!C73),"")</f>
        <v/>
      </c>
      <c r="I66" s="173" t="str">
        <f t="shared" si="0"/>
        <v/>
      </c>
    </row>
    <row r="67" spans="1:9" x14ac:dyDescent="0.35">
      <c r="A67" s="141">
        <v>64</v>
      </c>
      <c r="B67" s="189" t="str">
        <f>IF('1) Dateneingabe'!B74&lt;&gt;"",'1) Dateneingabe'!B74,"")</f>
        <v/>
      </c>
      <c r="C67" s="190" t="str">
        <f>IF('1) Dateneingabe'!M74&lt;&gt;"",'1) Dateneingabe'!M74,"")</f>
        <v/>
      </c>
      <c r="D67" s="220" t="str">
        <f>IF(AND('1) Dateneingabe'!L74&lt;&gt;"",'1) Dateneingabe'!H74&gt;0),'1) Dateneingabe'!L74,"")</f>
        <v/>
      </c>
      <c r="E67" s="191" t="str">
        <f>IF('1) Dateneingabe'!H74&lt;&gt;0,('1) Dateneingabe'!H74+'1) Dateneingabe'!I74+'1) Dateneingabe'!J74),"")</f>
        <v/>
      </c>
      <c r="F67" s="192" t="str">
        <f>IF(E67&lt;&gt;"",(E67*12)+'1) Dateneingabe'!K74,"")</f>
        <v/>
      </c>
      <c r="G67" s="192" t="str">
        <f>IF('1) Dateneingabe'!H74&lt;&gt;"",(('1) Dateneingabe'!H74*3/13)/'1) Dateneingabe'!C74),"")</f>
        <v/>
      </c>
      <c r="H67" s="192" t="str">
        <f>IF(F67&lt;&gt;"",(((F67/12)*3/13)/'1) Dateneingabe'!C74),"")</f>
        <v/>
      </c>
      <c r="I67" s="173" t="str">
        <f t="shared" si="0"/>
        <v/>
      </c>
    </row>
    <row r="68" spans="1:9" x14ac:dyDescent="0.35">
      <c r="A68" s="141">
        <v>65</v>
      </c>
      <c r="B68" s="189" t="str">
        <f>IF('1) Dateneingabe'!B75&lt;&gt;"",'1) Dateneingabe'!B75,"")</f>
        <v/>
      </c>
      <c r="C68" s="190" t="str">
        <f>IF('1) Dateneingabe'!M75&lt;&gt;"",'1) Dateneingabe'!M75,"")</f>
        <v/>
      </c>
      <c r="D68" s="220" t="str">
        <f>IF(AND('1) Dateneingabe'!L75&lt;&gt;"",'1) Dateneingabe'!H75&gt;0),'1) Dateneingabe'!L75,"")</f>
        <v/>
      </c>
      <c r="E68" s="191" t="str">
        <f>IF('1) Dateneingabe'!H75&lt;&gt;0,('1) Dateneingabe'!H75+'1) Dateneingabe'!I75+'1) Dateneingabe'!J75),"")</f>
        <v/>
      </c>
      <c r="F68" s="192" t="str">
        <f>IF(E68&lt;&gt;"",(E68*12)+'1) Dateneingabe'!K75,"")</f>
        <v/>
      </c>
      <c r="G68" s="192" t="str">
        <f>IF('1) Dateneingabe'!H75&lt;&gt;"",(('1) Dateneingabe'!H75*3/13)/'1) Dateneingabe'!C75),"")</f>
        <v/>
      </c>
      <c r="H68" s="192" t="str">
        <f>IF(F68&lt;&gt;"",(((F68/12)*3/13)/'1) Dateneingabe'!C75),"")</f>
        <v/>
      </c>
      <c r="I68" s="173" t="str">
        <f t="shared" si="0"/>
        <v/>
      </c>
    </row>
    <row r="69" spans="1:9" x14ac:dyDescent="0.35">
      <c r="A69" s="141">
        <v>66</v>
      </c>
      <c r="B69" s="189" t="str">
        <f>IF('1) Dateneingabe'!B76&lt;&gt;"",'1) Dateneingabe'!B76,"")</f>
        <v/>
      </c>
      <c r="C69" s="190" t="str">
        <f>IF('1) Dateneingabe'!M76&lt;&gt;"",'1) Dateneingabe'!M76,"")</f>
        <v/>
      </c>
      <c r="D69" s="220" t="str">
        <f>IF(AND('1) Dateneingabe'!L76&lt;&gt;"",'1) Dateneingabe'!H76&gt;0),'1) Dateneingabe'!L76,"")</f>
        <v/>
      </c>
      <c r="E69" s="191" t="str">
        <f>IF('1) Dateneingabe'!H76&lt;&gt;0,('1) Dateneingabe'!H76+'1) Dateneingabe'!I76+'1) Dateneingabe'!J76),"")</f>
        <v/>
      </c>
      <c r="F69" s="192" t="str">
        <f>IF(E69&lt;&gt;"",(E69*12)+'1) Dateneingabe'!K76,"")</f>
        <v/>
      </c>
      <c r="G69" s="192" t="str">
        <f>IF('1) Dateneingabe'!H76&lt;&gt;"",(('1) Dateneingabe'!H76*3/13)/'1) Dateneingabe'!C76),"")</f>
        <v/>
      </c>
      <c r="H69" s="192" t="str">
        <f>IF(F69&lt;&gt;"",(((F69/12)*3/13)/'1) Dateneingabe'!C76),"")</f>
        <v/>
      </c>
      <c r="I69" s="173" t="str">
        <f t="shared" ref="I69:I102" si="1">IF(H69&lt;&gt;"",H69*C69,"")</f>
        <v/>
      </c>
    </row>
    <row r="70" spans="1:9" x14ac:dyDescent="0.35">
      <c r="A70" s="141">
        <v>67</v>
      </c>
      <c r="B70" s="189" t="str">
        <f>IF('1) Dateneingabe'!B77&lt;&gt;"",'1) Dateneingabe'!B77,"")</f>
        <v/>
      </c>
      <c r="C70" s="190" t="str">
        <f>IF('1) Dateneingabe'!M77&lt;&gt;"",'1) Dateneingabe'!M77,"")</f>
        <v/>
      </c>
      <c r="D70" s="220" t="str">
        <f>IF(AND('1) Dateneingabe'!L77&lt;&gt;"",'1) Dateneingabe'!H77&gt;0),'1) Dateneingabe'!L77,"")</f>
        <v/>
      </c>
      <c r="E70" s="191" t="str">
        <f>IF('1) Dateneingabe'!H77&lt;&gt;0,('1) Dateneingabe'!H77+'1) Dateneingabe'!I77+'1) Dateneingabe'!J77),"")</f>
        <v/>
      </c>
      <c r="F70" s="192" t="str">
        <f>IF(E70&lt;&gt;"",(E70*12)+'1) Dateneingabe'!K77,"")</f>
        <v/>
      </c>
      <c r="G70" s="192" t="str">
        <f>IF('1) Dateneingabe'!H77&lt;&gt;"",(('1) Dateneingabe'!H77*3/13)/'1) Dateneingabe'!C77),"")</f>
        <v/>
      </c>
      <c r="H70" s="192" t="str">
        <f>IF(F70&lt;&gt;"",(((F70/12)*3/13)/'1) Dateneingabe'!C77),"")</f>
        <v/>
      </c>
      <c r="I70" s="173" t="str">
        <f t="shared" si="1"/>
        <v/>
      </c>
    </row>
    <row r="71" spans="1:9" x14ac:dyDescent="0.35">
      <c r="A71" s="141">
        <v>68</v>
      </c>
      <c r="B71" s="189" t="str">
        <f>IF('1) Dateneingabe'!B78&lt;&gt;"",'1) Dateneingabe'!B78,"")</f>
        <v/>
      </c>
      <c r="C71" s="190" t="str">
        <f>IF('1) Dateneingabe'!M78&lt;&gt;"",'1) Dateneingabe'!M78,"")</f>
        <v/>
      </c>
      <c r="D71" s="220" t="str">
        <f>IF(AND('1) Dateneingabe'!L78&lt;&gt;"",'1) Dateneingabe'!H78&gt;0),'1) Dateneingabe'!L78,"")</f>
        <v/>
      </c>
      <c r="E71" s="191" t="str">
        <f>IF('1) Dateneingabe'!H78&lt;&gt;0,('1) Dateneingabe'!H78+'1) Dateneingabe'!I78+'1) Dateneingabe'!J78),"")</f>
        <v/>
      </c>
      <c r="F71" s="192" t="str">
        <f>IF(E71&lt;&gt;"",(E71*12)+'1) Dateneingabe'!K78,"")</f>
        <v/>
      </c>
      <c r="G71" s="192" t="str">
        <f>IF('1) Dateneingabe'!H78&lt;&gt;"",(('1) Dateneingabe'!H78*3/13)/'1) Dateneingabe'!C78),"")</f>
        <v/>
      </c>
      <c r="H71" s="192" t="str">
        <f>IF(F71&lt;&gt;"",(((F71/12)*3/13)/'1) Dateneingabe'!C78),"")</f>
        <v/>
      </c>
      <c r="I71" s="173" t="str">
        <f t="shared" si="1"/>
        <v/>
      </c>
    </row>
    <row r="72" spans="1:9" x14ac:dyDescent="0.35">
      <c r="A72" s="141">
        <v>69</v>
      </c>
      <c r="B72" s="189" t="str">
        <f>IF('1) Dateneingabe'!B79&lt;&gt;"",'1) Dateneingabe'!B79,"")</f>
        <v/>
      </c>
      <c r="C72" s="190" t="str">
        <f>IF('1) Dateneingabe'!M79&lt;&gt;"",'1) Dateneingabe'!M79,"")</f>
        <v/>
      </c>
      <c r="D72" s="220" t="str">
        <f>IF(AND('1) Dateneingabe'!L79&lt;&gt;"",'1) Dateneingabe'!H79&gt;0),'1) Dateneingabe'!L79,"")</f>
        <v/>
      </c>
      <c r="E72" s="191" t="str">
        <f>IF('1) Dateneingabe'!H79&lt;&gt;0,('1) Dateneingabe'!H79+'1) Dateneingabe'!I79+'1) Dateneingabe'!J79),"")</f>
        <v/>
      </c>
      <c r="F72" s="192" t="str">
        <f>IF(E72&lt;&gt;"",(E72*12)+'1) Dateneingabe'!K79,"")</f>
        <v/>
      </c>
      <c r="G72" s="192" t="str">
        <f>IF('1) Dateneingabe'!H79&lt;&gt;"",(('1) Dateneingabe'!H79*3/13)/'1) Dateneingabe'!C79),"")</f>
        <v/>
      </c>
      <c r="H72" s="192" t="str">
        <f>IF(F72&lt;&gt;"",(((F72/12)*3/13)/'1) Dateneingabe'!C79),"")</f>
        <v/>
      </c>
      <c r="I72" s="173" t="str">
        <f t="shared" si="1"/>
        <v/>
      </c>
    </row>
    <row r="73" spans="1:9" x14ac:dyDescent="0.35">
      <c r="A73" s="141">
        <v>70</v>
      </c>
      <c r="B73" s="189" t="str">
        <f>IF('1) Dateneingabe'!B80&lt;&gt;"",'1) Dateneingabe'!B80,"")</f>
        <v/>
      </c>
      <c r="C73" s="190" t="str">
        <f>IF('1) Dateneingabe'!M80&lt;&gt;"",'1) Dateneingabe'!M80,"")</f>
        <v/>
      </c>
      <c r="D73" s="220" t="str">
        <f>IF(AND('1) Dateneingabe'!L80&lt;&gt;"",'1) Dateneingabe'!H80&gt;0),'1) Dateneingabe'!L80,"")</f>
        <v/>
      </c>
      <c r="E73" s="191" t="str">
        <f>IF('1) Dateneingabe'!H80&lt;&gt;0,('1) Dateneingabe'!H80+'1) Dateneingabe'!I80+'1) Dateneingabe'!J80),"")</f>
        <v/>
      </c>
      <c r="F73" s="192" t="str">
        <f>IF(E73&lt;&gt;"",(E73*12)+'1) Dateneingabe'!K80,"")</f>
        <v/>
      </c>
      <c r="G73" s="192" t="str">
        <f>IF('1) Dateneingabe'!H80&lt;&gt;"",(('1) Dateneingabe'!H80*3/13)/'1) Dateneingabe'!C80),"")</f>
        <v/>
      </c>
      <c r="H73" s="192" t="str">
        <f>IF(F73&lt;&gt;"",(((F73/12)*3/13)/'1) Dateneingabe'!C80),"")</f>
        <v/>
      </c>
      <c r="I73" s="173" t="str">
        <f t="shared" si="1"/>
        <v/>
      </c>
    </row>
    <row r="74" spans="1:9" x14ac:dyDescent="0.35">
      <c r="A74" s="141">
        <v>71</v>
      </c>
      <c r="B74" s="189" t="str">
        <f>IF('1) Dateneingabe'!B81&lt;&gt;"",'1) Dateneingabe'!B81,"")</f>
        <v/>
      </c>
      <c r="C74" s="190" t="str">
        <f>IF('1) Dateneingabe'!M81&lt;&gt;"",'1) Dateneingabe'!M81,"")</f>
        <v/>
      </c>
      <c r="D74" s="220" t="str">
        <f>IF(AND('1) Dateneingabe'!L81&lt;&gt;"",'1) Dateneingabe'!H81&gt;0),'1) Dateneingabe'!L81,"")</f>
        <v/>
      </c>
      <c r="E74" s="191" t="str">
        <f>IF('1) Dateneingabe'!H81&lt;&gt;0,('1) Dateneingabe'!H81+'1) Dateneingabe'!I81+'1) Dateneingabe'!J81),"")</f>
        <v/>
      </c>
      <c r="F74" s="192" t="str">
        <f>IF(E74&lt;&gt;"",(E74*12)+'1) Dateneingabe'!K81,"")</f>
        <v/>
      </c>
      <c r="G74" s="192" t="str">
        <f>IF('1) Dateneingabe'!H81&lt;&gt;"",(('1) Dateneingabe'!H81*3/13)/'1) Dateneingabe'!C81),"")</f>
        <v/>
      </c>
      <c r="H74" s="192" t="str">
        <f>IF(F74&lt;&gt;"",(((F74/12)*3/13)/'1) Dateneingabe'!C81),"")</f>
        <v/>
      </c>
      <c r="I74" s="173" t="str">
        <f t="shared" si="1"/>
        <v/>
      </c>
    </row>
    <row r="75" spans="1:9" x14ac:dyDescent="0.35">
      <c r="A75" s="141">
        <v>72</v>
      </c>
      <c r="B75" s="189" t="str">
        <f>IF('1) Dateneingabe'!B82&lt;&gt;"",'1) Dateneingabe'!B82,"")</f>
        <v/>
      </c>
      <c r="C75" s="190" t="str">
        <f>IF('1) Dateneingabe'!M82&lt;&gt;"",'1) Dateneingabe'!M82,"")</f>
        <v/>
      </c>
      <c r="D75" s="220" t="str">
        <f>IF(AND('1) Dateneingabe'!L82&lt;&gt;"",'1) Dateneingabe'!H82&gt;0),'1) Dateneingabe'!L82,"")</f>
        <v/>
      </c>
      <c r="E75" s="191" t="str">
        <f>IF('1) Dateneingabe'!H82&lt;&gt;0,('1) Dateneingabe'!H82+'1) Dateneingabe'!I82+'1) Dateneingabe'!J82),"")</f>
        <v/>
      </c>
      <c r="F75" s="192" t="str">
        <f>IF(E75&lt;&gt;"",(E75*12)+'1) Dateneingabe'!K82,"")</f>
        <v/>
      </c>
      <c r="G75" s="192" t="str">
        <f>IF('1) Dateneingabe'!H82&lt;&gt;"",(('1) Dateneingabe'!H82*3/13)/'1) Dateneingabe'!C82),"")</f>
        <v/>
      </c>
      <c r="H75" s="192" t="str">
        <f>IF(F75&lt;&gt;"",(((F75/12)*3/13)/'1) Dateneingabe'!C82),"")</f>
        <v/>
      </c>
      <c r="I75" s="173" t="str">
        <f t="shared" si="1"/>
        <v/>
      </c>
    </row>
    <row r="76" spans="1:9" x14ac:dyDescent="0.35">
      <c r="A76" s="141">
        <v>73</v>
      </c>
      <c r="B76" s="189" t="str">
        <f>IF('1) Dateneingabe'!B83&lt;&gt;"",'1) Dateneingabe'!B83,"")</f>
        <v/>
      </c>
      <c r="C76" s="190" t="str">
        <f>IF('1) Dateneingabe'!M83&lt;&gt;"",'1) Dateneingabe'!M83,"")</f>
        <v/>
      </c>
      <c r="D76" s="220" t="str">
        <f>IF(AND('1) Dateneingabe'!L83&lt;&gt;"",'1) Dateneingabe'!H83&gt;0),'1) Dateneingabe'!L83,"")</f>
        <v/>
      </c>
      <c r="E76" s="191" t="str">
        <f>IF('1) Dateneingabe'!H83&lt;&gt;0,('1) Dateneingabe'!H83+'1) Dateneingabe'!I83+'1) Dateneingabe'!J83),"")</f>
        <v/>
      </c>
      <c r="F76" s="192" t="str">
        <f>IF(E76&lt;&gt;"",(E76*12)+'1) Dateneingabe'!K83,"")</f>
        <v/>
      </c>
      <c r="G76" s="192" t="str">
        <f>IF('1) Dateneingabe'!H83&lt;&gt;"",(('1) Dateneingabe'!H83*3/13)/'1) Dateneingabe'!C83),"")</f>
        <v/>
      </c>
      <c r="H76" s="192" t="str">
        <f>IF(F76&lt;&gt;"",(((F76/12)*3/13)/'1) Dateneingabe'!C83),"")</f>
        <v/>
      </c>
      <c r="I76" s="173" t="str">
        <f t="shared" si="1"/>
        <v/>
      </c>
    </row>
    <row r="77" spans="1:9" x14ac:dyDescent="0.35">
      <c r="A77" s="141">
        <v>74</v>
      </c>
      <c r="B77" s="189" t="str">
        <f>IF('1) Dateneingabe'!B84&lt;&gt;"",'1) Dateneingabe'!B84,"")</f>
        <v/>
      </c>
      <c r="C77" s="190" t="str">
        <f>IF('1) Dateneingabe'!M84&lt;&gt;"",'1) Dateneingabe'!M84,"")</f>
        <v/>
      </c>
      <c r="D77" s="220" t="str">
        <f>IF(AND('1) Dateneingabe'!L84&lt;&gt;"",'1) Dateneingabe'!H84&gt;0),'1) Dateneingabe'!L84,"")</f>
        <v/>
      </c>
      <c r="E77" s="191" t="str">
        <f>IF('1) Dateneingabe'!H84&lt;&gt;0,('1) Dateneingabe'!H84+'1) Dateneingabe'!I84+'1) Dateneingabe'!J84),"")</f>
        <v/>
      </c>
      <c r="F77" s="192" t="str">
        <f>IF(E77&lt;&gt;"",(E77*12)+'1) Dateneingabe'!K84,"")</f>
        <v/>
      </c>
      <c r="G77" s="192" t="str">
        <f>IF('1) Dateneingabe'!H84&lt;&gt;"",(('1) Dateneingabe'!H84*3/13)/'1) Dateneingabe'!C84),"")</f>
        <v/>
      </c>
      <c r="H77" s="192" t="str">
        <f>IF(F77&lt;&gt;"",(((F77/12)*3/13)/'1) Dateneingabe'!C84),"")</f>
        <v/>
      </c>
      <c r="I77" s="173" t="str">
        <f t="shared" si="1"/>
        <v/>
      </c>
    </row>
    <row r="78" spans="1:9" x14ac:dyDescent="0.35">
      <c r="A78" s="141">
        <v>75</v>
      </c>
      <c r="B78" s="189" t="str">
        <f>IF('1) Dateneingabe'!B85&lt;&gt;"",'1) Dateneingabe'!B85,"")</f>
        <v/>
      </c>
      <c r="C78" s="190" t="str">
        <f>IF('1) Dateneingabe'!M85&lt;&gt;"",'1) Dateneingabe'!M85,"")</f>
        <v/>
      </c>
      <c r="D78" s="220" t="str">
        <f>IF(AND('1) Dateneingabe'!L85&lt;&gt;"",'1) Dateneingabe'!H85&gt;0),'1) Dateneingabe'!L85,"")</f>
        <v/>
      </c>
      <c r="E78" s="191" t="str">
        <f>IF('1) Dateneingabe'!H85&lt;&gt;0,('1) Dateneingabe'!H85+'1) Dateneingabe'!I85+'1) Dateneingabe'!J85),"")</f>
        <v/>
      </c>
      <c r="F78" s="192" t="str">
        <f>IF(E78&lt;&gt;"",(E78*12)+'1) Dateneingabe'!K85,"")</f>
        <v/>
      </c>
      <c r="G78" s="192" t="str">
        <f>IF('1) Dateneingabe'!H85&lt;&gt;"",(('1) Dateneingabe'!H85*3/13)/'1) Dateneingabe'!C85),"")</f>
        <v/>
      </c>
      <c r="H78" s="192" t="str">
        <f>IF(F78&lt;&gt;"",(((F78/12)*3/13)/'1) Dateneingabe'!C85),"")</f>
        <v/>
      </c>
      <c r="I78" s="173" t="str">
        <f t="shared" si="1"/>
        <v/>
      </c>
    </row>
    <row r="79" spans="1:9" x14ac:dyDescent="0.35">
      <c r="A79" s="141">
        <v>76</v>
      </c>
      <c r="B79" s="189" t="str">
        <f>IF('1) Dateneingabe'!B86&lt;&gt;"",'1) Dateneingabe'!B86,"")</f>
        <v/>
      </c>
      <c r="C79" s="190" t="str">
        <f>IF('1) Dateneingabe'!M86&lt;&gt;"",'1) Dateneingabe'!M86,"")</f>
        <v/>
      </c>
      <c r="D79" s="220" t="str">
        <f>IF(AND('1) Dateneingabe'!L86&lt;&gt;"",'1) Dateneingabe'!H86&gt;0),'1) Dateneingabe'!L86,"")</f>
        <v/>
      </c>
      <c r="E79" s="191" t="str">
        <f>IF('1) Dateneingabe'!H86&lt;&gt;0,('1) Dateneingabe'!H86+'1) Dateneingabe'!I86+'1) Dateneingabe'!J86),"")</f>
        <v/>
      </c>
      <c r="F79" s="192" t="str">
        <f>IF(E79&lt;&gt;"",(E79*12)+'1) Dateneingabe'!K86,"")</f>
        <v/>
      </c>
      <c r="G79" s="192" t="str">
        <f>IF('1) Dateneingabe'!H86&lt;&gt;"",(('1) Dateneingabe'!H86*3/13)/'1) Dateneingabe'!C86),"")</f>
        <v/>
      </c>
      <c r="H79" s="192" t="str">
        <f>IF(F79&lt;&gt;"",(((F79/12)*3/13)/'1) Dateneingabe'!C86),"")</f>
        <v/>
      </c>
      <c r="I79" s="173" t="str">
        <f t="shared" si="1"/>
        <v/>
      </c>
    </row>
    <row r="80" spans="1:9" x14ac:dyDescent="0.35">
      <c r="A80" s="141">
        <v>77</v>
      </c>
      <c r="B80" s="189" t="str">
        <f>IF('1) Dateneingabe'!B87&lt;&gt;"",'1) Dateneingabe'!B87,"")</f>
        <v/>
      </c>
      <c r="C80" s="190" t="str">
        <f>IF('1) Dateneingabe'!M87&lt;&gt;"",'1) Dateneingabe'!M87,"")</f>
        <v/>
      </c>
      <c r="D80" s="220" t="str">
        <f>IF(AND('1) Dateneingabe'!L87&lt;&gt;"",'1) Dateneingabe'!H87&gt;0),'1) Dateneingabe'!L87,"")</f>
        <v/>
      </c>
      <c r="E80" s="191" t="str">
        <f>IF('1) Dateneingabe'!H87&lt;&gt;0,('1) Dateneingabe'!H87+'1) Dateneingabe'!I87+'1) Dateneingabe'!J87),"")</f>
        <v/>
      </c>
      <c r="F80" s="192" t="str">
        <f>IF(E80&lt;&gt;"",(E80*12)+'1) Dateneingabe'!K87,"")</f>
        <v/>
      </c>
      <c r="G80" s="192" t="str">
        <f>IF('1) Dateneingabe'!H87&lt;&gt;"",(('1) Dateneingabe'!H87*3/13)/'1) Dateneingabe'!C87),"")</f>
        <v/>
      </c>
      <c r="H80" s="192" t="str">
        <f>IF(F80&lt;&gt;"",(((F80/12)*3/13)/'1) Dateneingabe'!C87),"")</f>
        <v/>
      </c>
      <c r="I80" s="173" t="str">
        <f t="shared" si="1"/>
        <v/>
      </c>
    </row>
    <row r="81" spans="1:9" x14ac:dyDescent="0.35">
      <c r="A81" s="141">
        <v>78</v>
      </c>
      <c r="B81" s="189" t="str">
        <f>IF('1) Dateneingabe'!B88&lt;&gt;"",'1) Dateneingabe'!B88,"")</f>
        <v/>
      </c>
      <c r="C81" s="190" t="str">
        <f>IF('1) Dateneingabe'!M88&lt;&gt;"",'1) Dateneingabe'!M88,"")</f>
        <v/>
      </c>
      <c r="D81" s="220" t="str">
        <f>IF(AND('1) Dateneingabe'!L88&lt;&gt;"",'1) Dateneingabe'!H88&gt;0),'1) Dateneingabe'!L88,"")</f>
        <v/>
      </c>
      <c r="E81" s="191" t="str">
        <f>IF('1) Dateneingabe'!H88&lt;&gt;0,('1) Dateneingabe'!H88+'1) Dateneingabe'!I88+'1) Dateneingabe'!J88),"")</f>
        <v/>
      </c>
      <c r="F81" s="192" t="str">
        <f>IF(E81&lt;&gt;"",(E81*12)+'1) Dateneingabe'!K88,"")</f>
        <v/>
      </c>
      <c r="G81" s="192" t="str">
        <f>IF('1) Dateneingabe'!H88&lt;&gt;"",(('1) Dateneingabe'!H88*3/13)/'1) Dateneingabe'!C88),"")</f>
        <v/>
      </c>
      <c r="H81" s="192" t="str">
        <f>IF(F81&lt;&gt;"",(((F81/12)*3/13)/'1) Dateneingabe'!C88),"")</f>
        <v/>
      </c>
      <c r="I81" s="173" t="str">
        <f t="shared" si="1"/>
        <v/>
      </c>
    </row>
    <row r="82" spans="1:9" x14ac:dyDescent="0.35">
      <c r="A82" s="141">
        <v>79</v>
      </c>
      <c r="B82" s="189" t="str">
        <f>IF('1) Dateneingabe'!B89&lt;&gt;"",'1) Dateneingabe'!B89,"")</f>
        <v/>
      </c>
      <c r="C82" s="190" t="str">
        <f>IF('1) Dateneingabe'!M89&lt;&gt;"",'1) Dateneingabe'!M89,"")</f>
        <v/>
      </c>
      <c r="D82" s="220" t="str">
        <f>IF(AND('1) Dateneingabe'!L89&lt;&gt;"",'1) Dateneingabe'!H89&gt;0),'1) Dateneingabe'!L89,"")</f>
        <v/>
      </c>
      <c r="E82" s="191" t="str">
        <f>IF('1) Dateneingabe'!H89&lt;&gt;0,('1) Dateneingabe'!H89+'1) Dateneingabe'!I89+'1) Dateneingabe'!J89),"")</f>
        <v/>
      </c>
      <c r="F82" s="192" t="str">
        <f>IF(E82&lt;&gt;"",(E82*12)+'1) Dateneingabe'!K89,"")</f>
        <v/>
      </c>
      <c r="G82" s="192" t="str">
        <f>IF('1) Dateneingabe'!H89&lt;&gt;"",(('1) Dateneingabe'!H89*3/13)/'1) Dateneingabe'!C89),"")</f>
        <v/>
      </c>
      <c r="H82" s="192" t="str">
        <f>IF(F82&lt;&gt;"",(((F82/12)*3/13)/'1) Dateneingabe'!C89),"")</f>
        <v/>
      </c>
      <c r="I82" s="173" t="str">
        <f t="shared" si="1"/>
        <v/>
      </c>
    </row>
    <row r="83" spans="1:9" x14ac:dyDescent="0.35">
      <c r="A83" s="141">
        <v>80</v>
      </c>
      <c r="B83" s="189" t="str">
        <f>IF('1) Dateneingabe'!B90&lt;&gt;"",'1) Dateneingabe'!B90,"")</f>
        <v/>
      </c>
      <c r="C83" s="190" t="str">
        <f>IF('1) Dateneingabe'!M90&lt;&gt;"",'1) Dateneingabe'!M90,"")</f>
        <v/>
      </c>
      <c r="D83" s="220" t="str">
        <f>IF(AND('1) Dateneingabe'!L90&lt;&gt;"",'1) Dateneingabe'!H90&gt;0),'1) Dateneingabe'!L90,"")</f>
        <v/>
      </c>
      <c r="E83" s="191" t="str">
        <f>IF('1) Dateneingabe'!H90&lt;&gt;0,('1) Dateneingabe'!H90+'1) Dateneingabe'!I90+'1) Dateneingabe'!J90),"")</f>
        <v/>
      </c>
      <c r="F83" s="192" t="str">
        <f>IF(E83&lt;&gt;"",(E83*12)+'1) Dateneingabe'!K90,"")</f>
        <v/>
      </c>
      <c r="G83" s="192" t="str">
        <f>IF('1) Dateneingabe'!H90&lt;&gt;"",(('1) Dateneingabe'!H90*3/13)/'1) Dateneingabe'!C90),"")</f>
        <v/>
      </c>
      <c r="H83" s="192" t="str">
        <f>IF(F83&lt;&gt;"",(((F83/12)*3/13)/'1) Dateneingabe'!C90),"")</f>
        <v/>
      </c>
      <c r="I83" s="173" t="str">
        <f t="shared" si="1"/>
        <v/>
      </c>
    </row>
    <row r="84" spans="1:9" x14ac:dyDescent="0.35">
      <c r="A84" s="141">
        <v>81</v>
      </c>
      <c r="B84" s="189" t="str">
        <f>IF('1) Dateneingabe'!B91&lt;&gt;"",'1) Dateneingabe'!B91,"")</f>
        <v/>
      </c>
      <c r="C84" s="190" t="str">
        <f>IF('1) Dateneingabe'!M91&lt;&gt;"",'1) Dateneingabe'!M91,"")</f>
        <v/>
      </c>
      <c r="D84" s="220" t="str">
        <f>IF(AND('1) Dateneingabe'!L91&lt;&gt;"",'1) Dateneingabe'!H91&gt;0),'1) Dateneingabe'!L91,"")</f>
        <v/>
      </c>
      <c r="E84" s="191" t="str">
        <f>IF('1) Dateneingabe'!H91&lt;&gt;0,('1) Dateneingabe'!H91+'1) Dateneingabe'!I91+'1) Dateneingabe'!J91),"")</f>
        <v/>
      </c>
      <c r="F84" s="192" t="str">
        <f>IF(E84&lt;&gt;"",(E84*12)+'1) Dateneingabe'!K91,"")</f>
        <v/>
      </c>
      <c r="G84" s="192" t="str">
        <f>IF('1) Dateneingabe'!H91&lt;&gt;"",(('1) Dateneingabe'!H91*3/13)/'1) Dateneingabe'!C91),"")</f>
        <v/>
      </c>
      <c r="H84" s="192" t="str">
        <f>IF(F84&lt;&gt;"",(((F84/12)*3/13)/'1) Dateneingabe'!C91),"")</f>
        <v/>
      </c>
      <c r="I84" s="173" t="str">
        <f t="shared" si="1"/>
        <v/>
      </c>
    </row>
    <row r="85" spans="1:9" x14ac:dyDescent="0.35">
      <c r="A85" s="141">
        <v>82</v>
      </c>
      <c r="B85" s="189" t="str">
        <f>IF('1) Dateneingabe'!B92&lt;&gt;"",'1) Dateneingabe'!B92,"")</f>
        <v/>
      </c>
      <c r="C85" s="190" t="str">
        <f>IF('1) Dateneingabe'!M92&lt;&gt;"",'1) Dateneingabe'!M92,"")</f>
        <v/>
      </c>
      <c r="D85" s="220" t="str">
        <f>IF(AND('1) Dateneingabe'!L92&lt;&gt;"",'1) Dateneingabe'!H92&gt;0),'1) Dateneingabe'!L92,"")</f>
        <v/>
      </c>
      <c r="E85" s="191" t="str">
        <f>IF('1) Dateneingabe'!H92&lt;&gt;0,('1) Dateneingabe'!H92+'1) Dateneingabe'!I92+'1) Dateneingabe'!J92),"")</f>
        <v/>
      </c>
      <c r="F85" s="192" t="str">
        <f>IF(E85&lt;&gt;"",(E85*12)+'1) Dateneingabe'!K92,"")</f>
        <v/>
      </c>
      <c r="G85" s="192" t="str">
        <f>IF('1) Dateneingabe'!H92&lt;&gt;"",(('1) Dateneingabe'!H92*3/13)/'1) Dateneingabe'!C92),"")</f>
        <v/>
      </c>
      <c r="H85" s="192" t="str">
        <f>IF(F85&lt;&gt;"",(((F85/12)*3/13)/'1) Dateneingabe'!C92),"")</f>
        <v/>
      </c>
      <c r="I85" s="173" t="str">
        <f t="shared" si="1"/>
        <v/>
      </c>
    </row>
    <row r="86" spans="1:9" x14ac:dyDescent="0.35">
      <c r="A86" s="141">
        <v>83</v>
      </c>
      <c r="B86" s="189" t="str">
        <f>IF('1) Dateneingabe'!B93&lt;&gt;"",'1) Dateneingabe'!B93,"")</f>
        <v/>
      </c>
      <c r="C86" s="190" t="str">
        <f>IF('1) Dateneingabe'!M93&lt;&gt;"",'1) Dateneingabe'!M93,"")</f>
        <v/>
      </c>
      <c r="D86" s="220" t="str">
        <f>IF(AND('1) Dateneingabe'!L93&lt;&gt;"",'1) Dateneingabe'!H93&gt;0),'1) Dateneingabe'!L93,"")</f>
        <v/>
      </c>
      <c r="E86" s="191" t="str">
        <f>IF('1) Dateneingabe'!H93&lt;&gt;0,('1) Dateneingabe'!H93+'1) Dateneingabe'!I93+'1) Dateneingabe'!J93),"")</f>
        <v/>
      </c>
      <c r="F86" s="192" t="str">
        <f>IF(E86&lt;&gt;"",(E86*12)+'1) Dateneingabe'!K93,"")</f>
        <v/>
      </c>
      <c r="G86" s="192" t="str">
        <f>IF('1) Dateneingabe'!H93&lt;&gt;"",(('1) Dateneingabe'!H93*3/13)/'1) Dateneingabe'!C93),"")</f>
        <v/>
      </c>
      <c r="H86" s="192" t="str">
        <f>IF(F86&lt;&gt;"",(((F86/12)*3/13)/'1) Dateneingabe'!C93),"")</f>
        <v/>
      </c>
      <c r="I86" s="173" t="str">
        <f t="shared" si="1"/>
        <v/>
      </c>
    </row>
    <row r="87" spans="1:9" x14ac:dyDescent="0.35">
      <c r="A87" s="141">
        <v>84</v>
      </c>
      <c r="B87" s="189" t="str">
        <f>IF('1) Dateneingabe'!B94&lt;&gt;"",'1) Dateneingabe'!B94,"")</f>
        <v/>
      </c>
      <c r="C87" s="190" t="str">
        <f>IF('1) Dateneingabe'!M94&lt;&gt;"",'1) Dateneingabe'!M94,"")</f>
        <v/>
      </c>
      <c r="D87" s="220" t="str">
        <f>IF(AND('1) Dateneingabe'!L94&lt;&gt;"",'1) Dateneingabe'!H94&gt;0),'1) Dateneingabe'!L94,"")</f>
        <v/>
      </c>
      <c r="E87" s="191" t="str">
        <f>IF('1) Dateneingabe'!H94&lt;&gt;0,('1) Dateneingabe'!H94+'1) Dateneingabe'!I94+'1) Dateneingabe'!J94),"")</f>
        <v/>
      </c>
      <c r="F87" s="192" t="str">
        <f>IF(E87&lt;&gt;"",(E87*12)+'1) Dateneingabe'!K94,"")</f>
        <v/>
      </c>
      <c r="G87" s="192" t="str">
        <f>IF('1) Dateneingabe'!H94&lt;&gt;"",(('1) Dateneingabe'!H94*3/13)/'1) Dateneingabe'!C94),"")</f>
        <v/>
      </c>
      <c r="H87" s="192" t="str">
        <f>IF(F87&lt;&gt;"",(((F87/12)*3/13)/'1) Dateneingabe'!C94),"")</f>
        <v/>
      </c>
      <c r="I87" s="173" t="str">
        <f t="shared" si="1"/>
        <v/>
      </c>
    </row>
    <row r="88" spans="1:9" x14ac:dyDescent="0.35">
      <c r="A88" s="141">
        <v>85</v>
      </c>
      <c r="B88" s="189" t="str">
        <f>IF('1) Dateneingabe'!B95&lt;&gt;"",'1) Dateneingabe'!B95,"")</f>
        <v/>
      </c>
      <c r="C88" s="190" t="str">
        <f>IF('1) Dateneingabe'!M95&lt;&gt;"",'1) Dateneingabe'!M95,"")</f>
        <v/>
      </c>
      <c r="D88" s="220" t="str">
        <f>IF(AND('1) Dateneingabe'!L95&lt;&gt;"",'1) Dateneingabe'!H95&gt;0),'1) Dateneingabe'!L95,"")</f>
        <v/>
      </c>
      <c r="E88" s="191" t="str">
        <f>IF('1) Dateneingabe'!H95&lt;&gt;0,('1) Dateneingabe'!H95+'1) Dateneingabe'!I95+'1) Dateneingabe'!J95),"")</f>
        <v/>
      </c>
      <c r="F88" s="192" t="str">
        <f>IF(E88&lt;&gt;"",(E88*12)+'1) Dateneingabe'!K95,"")</f>
        <v/>
      </c>
      <c r="G88" s="192" t="str">
        <f>IF('1) Dateneingabe'!H95&lt;&gt;"",(('1) Dateneingabe'!H95*3/13)/'1) Dateneingabe'!C95),"")</f>
        <v/>
      </c>
      <c r="H88" s="192" t="str">
        <f>IF(F88&lt;&gt;"",(((F88/12)*3/13)/'1) Dateneingabe'!C95),"")</f>
        <v/>
      </c>
      <c r="I88" s="173" t="str">
        <f t="shared" si="1"/>
        <v/>
      </c>
    </row>
    <row r="89" spans="1:9" x14ac:dyDescent="0.35">
      <c r="A89" s="141">
        <v>86</v>
      </c>
      <c r="B89" s="189" t="str">
        <f>IF('1) Dateneingabe'!B96&lt;&gt;"",'1) Dateneingabe'!B96,"")</f>
        <v/>
      </c>
      <c r="C89" s="190" t="str">
        <f>IF('1) Dateneingabe'!M96&lt;&gt;"",'1) Dateneingabe'!M96,"")</f>
        <v/>
      </c>
      <c r="D89" s="220" t="str">
        <f>IF(AND('1) Dateneingabe'!L96&lt;&gt;"",'1) Dateneingabe'!H96&gt;0),'1) Dateneingabe'!L96,"")</f>
        <v/>
      </c>
      <c r="E89" s="191" t="str">
        <f>IF('1) Dateneingabe'!H96&lt;&gt;0,('1) Dateneingabe'!H96+'1) Dateneingabe'!I96+'1) Dateneingabe'!J96),"")</f>
        <v/>
      </c>
      <c r="F89" s="192" t="str">
        <f>IF(E89&lt;&gt;"",(E89*12)+'1) Dateneingabe'!K96,"")</f>
        <v/>
      </c>
      <c r="G89" s="192" t="str">
        <f>IF('1) Dateneingabe'!H96&lt;&gt;"",(('1) Dateneingabe'!H96*3/13)/'1) Dateneingabe'!C96),"")</f>
        <v/>
      </c>
      <c r="H89" s="192" t="str">
        <f>IF(F89&lt;&gt;"",(((F89/12)*3/13)/'1) Dateneingabe'!C96),"")</f>
        <v/>
      </c>
      <c r="I89" s="173" t="str">
        <f t="shared" si="1"/>
        <v/>
      </c>
    </row>
    <row r="90" spans="1:9" x14ac:dyDescent="0.35">
      <c r="A90" s="141">
        <v>87</v>
      </c>
      <c r="B90" s="189" t="str">
        <f>IF('1) Dateneingabe'!B97&lt;&gt;"",'1) Dateneingabe'!B97,"")</f>
        <v/>
      </c>
      <c r="C90" s="190" t="str">
        <f>IF('1) Dateneingabe'!M97&lt;&gt;"",'1) Dateneingabe'!M97,"")</f>
        <v/>
      </c>
      <c r="D90" s="220" t="str">
        <f>IF(AND('1) Dateneingabe'!L97&lt;&gt;"",'1) Dateneingabe'!H97&gt;0),'1) Dateneingabe'!L97,"")</f>
        <v/>
      </c>
      <c r="E90" s="191" t="str">
        <f>IF('1) Dateneingabe'!H97&lt;&gt;0,('1) Dateneingabe'!H97+'1) Dateneingabe'!I97+'1) Dateneingabe'!J97),"")</f>
        <v/>
      </c>
      <c r="F90" s="192" t="str">
        <f>IF(E90&lt;&gt;"",(E90*12)+'1) Dateneingabe'!K97,"")</f>
        <v/>
      </c>
      <c r="G90" s="192" t="str">
        <f>IF('1) Dateneingabe'!H97&lt;&gt;"",(('1) Dateneingabe'!H97*3/13)/'1) Dateneingabe'!C97),"")</f>
        <v/>
      </c>
      <c r="H90" s="192" t="str">
        <f>IF(F90&lt;&gt;"",(((F90/12)*3/13)/'1) Dateneingabe'!C97),"")</f>
        <v/>
      </c>
      <c r="I90" s="173" t="str">
        <f t="shared" si="1"/>
        <v/>
      </c>
    </row>
    <row r="91" spans="1:9" x14ac:dyDescent="0.35">
      <c r="A91" s="141">
        <v>88</v>
      </c>
      <c r="B91" s="189" t="str">
        <f>IF('1) Dateneingabe'!B98&lt;&gt;"",'1) Dateneingabe'!B98,"")</f>
        <v/>
      </c>
      <c r="C91" s="190" t="str">
        <f>IF('1) Dateneingabe'!M98&lt;&gt;"",'1) Dateneingabe'!M98,"")</f>
        <v/>
      </c>
      <c r="D91" s="220" t="str">
        <f>IF(AND('1) Dateneingabe'!L98&lt;&gt;"",'1) Dateneingabe'!H98&gt;0),'1) Dateneingabe'!L98,"")</f>
        <v/>
      </c>
      <c r="E91" s="191" t="str">
        <f>IF('1) Dateneingabe'!H98&lt;&gt;0,('1) Dateneingabe'!H98+'1) Dateneingabe'!I98+'1) Dateneingabe'!J98),"")</f>
        <v/>
      </c>
      <c r="F91" s="192" t="str">
        <f>IF(E91&lt;&gt;"",(E91*12)+'1) Dateneingabe'!K98,"")</f>
        <v/>
      </c>
      <c r="G91" s="192" t="str">
        <f>IF('1) Dateneingabe'!H98&lt;&gt;"",(('1) Dateneingabe'!H98*3/13)/'1) Dateneingabe'!C98),"")</f>
        <v/>
      </c>
      <c r="H91" s="192" t="str">
        <f>IF(F91&lt;&gt;"",(((F91/12)*3/13)/'1) Dateneingabe'!C98),"")</f>
        <v/>
      </c>
      <c r="I91" s="173" t="str">
        <f t="shared" si="1"/>
        <v/>
      </c>
    </row>
    <row r="92" spans="1:9" x14ac:dyDescent="0.35">
      <c r="A92" s="141">
        <v>89</v>
      </c>
      <c r="B92" s="189" t="str">
        <f>IF('1) Dateneingabe'!B99&lt;&gt;"",'1) Dateneingabe'!B99,"")</f>
        <v/>
      </c>
      <c r="C92" s="190" t="str">
        <f>IF('1) Dateneingabe'!M99&lt;&gt;"",'1) Dateneingabe'!M99,"")</f>
        <v/>
      </c>
      <c r="D92" s="220" t="str">
        <f>IF(AND('1) Dateneingabe'!L99&lt;&gt;"",'1) Dateneingabe'!H99&gt;0),'1) Dateneingabe'!L99,"")</f>
        <v/>
      </c>
      <c r="E92" s="191" t="str">
        <f>IF('1) Dateneingabe'!H99&lt;&gt;0,('1) Dateneingabe'!H99+'1) Dateneingabe'!I99+'1) Dateneingabe'!J99),"")</f>
        <v/>
      </c>
      <c r="F92" s="192" t="str">
        <f>IF(E92&lt;&gt;"",(E92*12)+'1) Dateneingabe'!K99,"")</f>
        <v/>
      </c>
      <c r="G92" s="192" t="str">
        <f>IF('1) Dateneingabe'!H99&lt;&gt;"",(('1) Dateneingabe'!H99*3/13)/'1) Dateneingabe'!C99),"")</f>
        <v/>
      </c>
      <c r="H92" s="192" t="str">
        <f>IF(F92&lt;&gt;"",(((F92/12)*3/13)/'1) Dateneingabe'!C99),"")</f>
        <v/>
      </c>
      <c r="I92" s="173" t="str">
        <f t="shared" si="1"/>
        <v/>
      </c>
    </row>
    <row r="93" spans="1:9" x14ac:dyDescent="0.35">
      <c r="A93" s="141">
        <v>90</v>
      </c>
      <c r="B93" s="189" t="str">
        <f>IF('1) Dateneingabe'!B100&lt;&gt;"",'1) Dateneingabe'!B100,"")</f>
        <v/>
      </c>
      <c r="C93" s="190" t="str">
        <f>IF('1) Dateneingabe'!M100&lt;&gt;"",'1) Dateneingabe'!M100,"")</f>
        <v/>
      </c>
      <c r="D93" s="220" t="str">
        <f>IF(AND('1) Dateneingabe'!L100&lt;&gt;"",'1) Dateneingabe'!H100&gt;0),'1) Dateneingabe'!L100,"")</f>
        <v/>
      </c>
      <c r="E93" s="191" t="str">
        <f>IF('1) Dateneingabe'!H100&lt;&gt;0,('1) Dateneingabe'!H100+'1) Dateneingabe'!I100+'1) Dateneingabe'!J100),"")</f>
        <v/>
      </c>
      <c r="F93" s="192" t="str">
        <f>IF(E93&lt;&gt;"",(E93*12)+'1) Dateneingabe'!K100,"")</f>
        <v/>
      </c>
      <c r="G93" s="192" t="str">
        <f>IF('1) Dateneingabe'!H100&lt;&gt;"",(('1) Dateneingabe'!H100*3/13)/'1) Dateneingabe'!C100),"")</f>
        <v/>
      </c>
      <c r="H93" s="192" t="str">
        <f>IF(F93&lt;&gt;"",(((F93/12)*3/13)/'1) Dateneingabe'!C100),"")</f>
        <v/>
      </c>
      <c r="I93" s="173" t="str">
        <f t="shared" si="1"/>
        <v/>
      </c>
    </row>
    <row r="94" spans="1:9" x14ac:dyDescent="0.35">
      <c r="A94" s="141">
        <v>91</v>
      </c>
      <c r="B94" s="189" t="str">
        <f>IF('1) Dateneingabe'!B101&lt;&gt;"",'1) Dateneingabe'!B101,"")</f>
        <v/>
      </c>
      <c r="C94" s="190" t="str">
        <f>IF('1) Dateneingabe'!M101&lt;&gt;"",'1) Dateneingabe'!M101,"")</f>
        <v/>
      </c>
      <c r="D94" s="220" t="str">
        <f>IF(AND('1) Dateneingabe'!L101&lt;&gt;"",'1) Dateneingabe'!H101&gt;0),'1) Dateneingabe'!L101,"")</f>
        <v/>
      </c>
      <c r="E94" s="191" t="str">
        <f>IF('1) Dateneingabe'!H101&lt;&gt;0,('1) Dateneingabe'!H101+'1) Dateneingabe'!I101+'1) Dateneingabe'!J101),"")</f>
        <v/>
      </c>
      <c r="F94" s="192" t="str">
        <f>IF(E94&lt;&gt;"",(E94*12)+'1) Dateneingabe'!K101,"")</f>
        <v/>
      </c>
      <c r="G94" s="192" t="str">
        <f>IF('1) Dateneingabe'!H101&lt;&gt;"",(('1) Dateneingabe'!H101*3/13)/'1) Dateneingabe'!C101),"")</f>
        <v/>
      </c>
      <c r="H94" s="192" t="str">
        <f>IF(F94&lt;&gt;"",(((F94/12)*3/13)/'1) Dateneingabe'!C101),"")</f>
        <v/>
      </c>
      <c r="I94" s="173" t="str">
        <f t="shared" si="1"/>
        <v/>
      </c>
    </row>
    <row r="95" spans="1:9" x14ac:dyDescent="0.35">
      <c r="A95" s="141">
        <v>92</v>
      </c>
      <c r="B95" s="189" t="str">
        <f>IF('1) Dateneingabe'!B102&lt;&gt;"",'1) Dateneingabe'!B102,"")</f>
        <v/>
      </c>
      <c r="C95" s="190" t="str">
        <f>IF('1) Dateneingabe'!M102&lt;&gt;"",'1) Dateneingabe'!M102,"")</f>
        <v/>
      </c>
      <c r="D95" s="220" t="str">
        <f>IF(AND('1) Dateneingabe'!L102&lt;&gt;"",'1) Dateneingabe'!H102&gt;0),'1) Dateneingabe'!L102,"")</f>
        <v/>
      </c>
      <c r="E95" s="191" t="str">
        <f>IF('1) Dateneingabe'!H102&lt;&gt;0,('1) Dateneingabe'!H102+'1) Dateneingabe'!I102+'1) Dateneingabe'!J102),"")</f>
        <v/>
      </c>
      <c r="F95" s="192" t="str">
        <f>IF(E95&lt;&gt;"",(E95*12)+'1) Dateneingabe'!K102,"")</f>
        <v/>
      </c>
      <c r="G95" s="192" t="str">
        <f>IF('1) Dateneingabe'!H102&lt;&gt;"",(('1) Dateneingabe'!H102*3/13)/'1) Dateneingabe'!C102),"")</f>
        <v/>
      </c>
      <c r="H95" s="192" t="str">
        <f>IF(F95&lt;&gt;"",(((F95/12)*3/13)/'1) Dateneingabe'!C102),"")</f>
        <v/>
      </c>
      <c r="I95" s="173" t="str">
        <f t="shared" si="1"/>
        <v/>
      </c>
    </row>
    <row r="96" spans="1:9" x14ac:dyDescent="0.35">
      <c r="A96" s="141">
        <v>93</v>
      </c>
      <c r="B96" s="189" t="str">
        <f>IF('1) Dateneingabe'!B103&lt;&gt;"",'1) Dateneingabe'!B103,"")</f>
        <v/>
      </c>
      <c r="C96" s="190" t="str">
        <f>IF('1) Dateneingabe'!M103&lt;&gt;"",'1) Dateneingabe'!M103,"")</f>
        <v/>
      </c>
      <c r="D96" s="220" t="str">
        <f>IF(AND('1) Dateneingabe'!L103&lt;&gt;"",'1) Dateneingabe'!H103&gt;0),'1) Dateneingabe'!L103,"")</f>
        <v/>
      </c>
      <c r="E96" s="191" t="str">
        <f>IF('1) Dateneingabe'!H103&lt;&gt;0,('1) Dateneingabe'!H103+'1) Dateneingabe'!I103+'1) Dateneingabe'!J103),"")</f>
        <v/>
      </c>
      <c r="F96" s="192" t="str">
        <f>IF(E96&lt;&gt;"",(E96*12)+'1) Dateneingabe'!K103,"")</f>
        <v/>
      </c>
      <c r="G96" s="192" t="str">
        <f>IF('1) Dateneingabe'!H103&lt;&gt;"",(('1) Dateneingabe'!H103*3/13)/'1) Dateneingabe'!C103),"")</f>
        <v/>
      </c>
      <c r="H96" s="192" t="str">
        <f>IF(F96&lt;&gt;"",(((F96/12)*3/13)/'1) Dateneingabe'!C103),"")</f>
        <v/>
      </c>
      <c r="I96" s="173" t="str">
        <f t="shared" si="1"/>
        <v/>
      </c>
    </row>
    <row r="97" spans="1:10" x14ac:dyDescent="0.35">
      <c r="A97" s="141">
        <v>94</v>
      </c>
      <c r="B97" s="189" t="str">
        <f>IF('1) Dateneingabe'!B104&lt;&gt;"",'1) Dateneingabe'!B104,"")</f>
        <v/>
      </c>
      <c r="C97" s="190" t="str">
        <f>IF('1) Dateneingabe'!M104&lt;&gt;"",'1) Dateneingabe'!M104,"")</f>
        <v/>
      </c>
      <c r="D97" s="220" t="str">
        <f>IF(AND('1) Dateneingabe'!L104&lt;&gt;"",'1) Dateneingabe'!H104&gt;0),'1) Dateneingabe'!L104,"")</f>
        <v/>
      </c>
      <c r="E97" s="191" t="str">
        <f>IF('1) Dateneingabe'!H104&lt;&gt;0,('1) Dateneingabe'!H104+'1) Dateneingabe'!I104+'1) Dateneingabe'!J104),"")</f>
        <v/>
      </c>
      <c r="F97" s="192" t="str">
        <f>IF(E97&lt;&gt;"",(E97*12)+'1) Dateneingabe'!K104,"")</f>
        <v/>
      </c>
      <c r="G97" s="192" t="str">
        <f>IF('1) Dateneingabe'!H104&lt;&gt;"",(('1) Dateneingabe'!H104*3/13)/'1) Dateneingabe'!C104),"")</f>
        <v/>
      </c>
      <c r="H97" s="192" t="str">
        <f>IF(F97&lt;&gt;"",(((F97/12)*3/13)/'1) Dateneingabe'!C104),"")</f>
        <v/>
      </c>
      <c r="I97" s="173" t="str">
        <f t="shared" si="1"/>
        <v/>
      </c>
    </row>
    <row r="98" spans="1:10" x14ac:dyDescent="0.35">
      <c r="A98" s="141">
        <v>95</v>
      </c>
      <c r="B98" s="189" t="str">
        <f>IF('1) Dateneingabe'!B105&lt;&gt;"",'1) Dateneingabe'!B105,"")</f>
        <v/>
      </c>
      <c r="C98" s="190" t="str">
        <f>IF('1) Dateneingabe'!M105&lt;&gt;"",'1) Dateneingabe'!M105,"")</f>
        <v/>
      </c>
      <c r="D98" s="220" t="str">
        <f>IF(AND('1) Dateneingabe'!L105&lt;&gt;"",'1) Dateneingabe'!H105&gt;0),'1) Dateneingabe'!L105,"")</f>
        <v/>
      </c>
      <c r="E98" s="191" t="str">
        <f>IF('1) Dateneingabe'!H105&lt;&gt;0,('1) Dateneingabe'!H105+'1) Dateneingabe'!I105+'1) Dateneingabe'!J105),"")</f>
        <v/>
      </c>
      <c r="F98" s="192" t="str">
        <f>IF(E98&lt;&gt;"",(E98*12)+'1) Dateneingabe'!K105,"")</f>
        <v/>
      </c>
      <c r="G98" s="192" t="str">
        <f>IF('1) Dateneingabe'!H105&lt;&gt;"",(('1) Dateneingabe'!H105*3/13)/'1) Dateneingabe'!C105),"")</f>
        <v/>
      </c>
      <c r="H98" s="192" t="str">
        <f>IF(F98&lt;&gt;"",(((F98/12)*3/13)/'1) Dateneingabe'!C105),"")</f>
        <v/>
      </c>
      <c r="I98" s="173" t="str">
        <f t="shared" si="1"/>
        <v/>
      </c>
    </row>
    <row r="99" spans="1:10" x14ac:dyDescent="0.35">
      <c r="A99" s="141">
        <v>96</v>
      </c>
      <c r="B99" s="189" t="str">
        <f>IF('1) Dateneingabe'!B106&lt;&gt;"",'1) Dateneingabe'!B106,"")</f>
        <v/>
      </c>
      <c r="C99" s="190" t="str">
        <f>IF('1) Dateneingabe'!M106&lt;&gt;"",'1) Dateneingabe'!M106,"")</f>
        <v/>
      </c>
      <c r="D99" s="220" t="str">
        <f>IF(AND('1) Dateneingabe'!L106&lt;&gt;"",'1) Dateneingabe'!H106&gt;0),'1) Dateneingabe'!L106,"")</f>
        <v/>
      </c>
      <c r="E99" s="191" t="str">
        <f>IF('1) Dateneingabe'!H106&lt;&gt;0,('1) Dateneingabe'!H106+'1) Dateneingabe'!I106+'1) Dateneingabe'!J106),"")</f>
        <v/>
      </c>
      <c r="F99" s="192" t="str">
        <f>IF(E99&lt;&gt;"",(E99*12)+'1) Dateneingabe'!K106,"")</f>
        <v/>
      </c>
      <c r="G99" s="192" t="str">
        <f>IF('1) Dateneingabe'!H106&lt;&gt;"",(('1) Dateneingabe'!H106*3/13)/'1) Dateneingabe'!C106),"")</f>
        <v/>
      </c>
      <c r="H99" s="192" t="str">
        <f>IF(F99&lt;&gt;"",(((F99/12)*3/13)/'1) Dateneingabe'!C106),"")</f>
        <v/>
      </c>
      <c r="I99" s="173" t="str">
        <f t="shared" si="1"/>
        <v/>
      </c>
    </row>
    <row r="100" spans="1:10" x14ac:dyDescent="0.35">
      <c r="A100" s="141">
        <v>97</v>
      </c>
      <c r="B100" s="189" t="str">
        <f>IF('1) Dateneingabe'!B107&lt;&gt;"",'1) Dateneingabe'!B107,"")</f>
        <v/>
      </c>
      <c r="C100" s="190" t="str">
        <f>IF('1) Dateneingabe'!M107&lt;&gt;"",'1) Dateneingabe'!M107,"")</f>
        <v/>
      </c>
      <c r="D100" s="220" t="str">
        <f>IF(AND('1) Dateneingabe'!L107&lt;&gt;"",'1) Dateneingabe'!H107&gt;0),'1) Dateneingabe'!L107,"")</f>
        <v/>
      </c>
      <c r="E100" s="191" t="str">
        <f>IF('1) Dateneingabe'!H107&lt;&gt;0,('1) Dateneingabe'!H107+'1) Dateneingabe'!I107+'1) Dateneingabe'!J107),"")</f>
        <v/>
      </c>
      <c r="F100" s="192" t="str">
        <f>IF(E100&lt;&gt;"",(E100*12)+'1) Dateneingabe'!K107,"")</f>
        <v/>
      </c>
      <c r="G100" s="192" t="str">
        <f>IF('1) Dateneingabe'!H107&lt;&gt;"",(('1) Dateneingabe'!H107*3/13)/'1) Dateneingabe'!C107),"")</f>
        <v/>
      </c>
      <c r="H100" s="192" t="str">
        <f>IF(F100&lt;&gt;"",(((F100/12)*3/13)/'1) Dateneingabe'!C107),"")</f>
        <v/>
      </c>
      <c r="I100" s="173" t="str">
        <f t="shared" si="1"/>
        <v/>
      </c>
    </row>
    <row r="101" spans="1:10" x14ac:dyDescent="0.35">
      <c r="A101" s="141">
        <v>98</v>
      </c>
      <c r="B101" s="189" t="str">
        <f>IF('1) Dateneingabe'!B108&lt;&gt;"",'1) Dateneingabe'!B108,"")</f>
        <v/>
      </c>
      <c r="C101" s="190" t="str">
        <f>IF('1) Dateneingabe'!M108&lt;&gt;"",'1) Dateneingabe'!M108,"")</f>
        <v/>
      </c>
      <c r="D101" s="220" t="str">
        <f>IF(AND('1) Dateneingabe'!L108&lt;&gt;"",'1) Dateneingabe'!H108&gt;0),'1) Dateneingabe'!L108,"")</f>
        <v/>
      </c>
      <c r="E101" s="191" t="str">
        <f>IF('1) Dateneingabe'!H108&lt;&gt;0,('1) Dateneingabe'!H108+'1) Dateneingabe'!I108+'1) Dateneingabe'!J108),"")</f>
        <v/>
      </c>
      <c r="F101" s="192" t="str">
        <f>IF(E101&lt;&gt;"",(E101*12)+'1) Dateneingabe'!K108,"")</f>
        <v/>
      </c>
      <c r="G101" s="192" t="str">
        <f>IF('1) Dateneingabe'!H108&lt;&gt;"",(('1) Dateneingabe'!H108*3/13)/'1) Dateneingabe'!C108),"")</f>
        <v/>
      </c>
      <c r="H101" s="192" t="str">
        <f>IF(F101&lt;&gt;"",(((F101/12)*3/13)/'1) Dateneingabe'!C108),"")</f>
        <v/>
      </c>
      <c r="I101" s="173" t="str">
        <f t="shared" si="1"/>
        <v/>
      </c>
    </row>
    <row r="102" spans="1:10" x14ac:dyDescent="0.35">
      <c r="A102" s="193">
        <v>99</v>
      </c>
      <c r="B102" s="189" t="str">
        <f>IF('1) Dateneingabe'!B109&lt;&gt;"",'1) Dateneingabe'!B109,"")</f>
        <v/>
      </c>
      <c r="C102" s="190" t="str">
        <f>IF('1) Dateneingabe'!M109&lt;&gt;"",'1) Dateneingabe'!M109,"")</f>
        <v/>
      </c>
      <c r="D102" s="220" t="str">
        <f>IF(AND('1) Dateneingabe'!L109&lt;&gt;"",'1) Dateneingabe'!H109&gt;0),'1) Dateneingabe'!L109,"")</f>
        <v/>
      </c>
      <c r="E102" s="191" t="str">
        <f>IF('1) Dateneingabe'!H109&lt;&gt;0,('1) Dateneingabe'!H109+'1) Dateneingabe'!I109+'1) Dateneingabe'!J109),"")</f>
        <v/>
      </c>
      <c r="F102" s="192" t="str">
        <f>IF(E102&lt;&gt;"",(E102*12)+'1) Dateneingabe'!K109,"")</f>
        <v/>
      </c>
      <c r="G102" s="192" t="str">
        <f>IF('1) Dateneingabe'!H109&lt;&gt;"",(('1) Dateneingabe'!H109*3/13)/'1) Dateneingabe'!C109),"")</f>
        <v/>
      </c>
      <c r="H102" s="192" t="str">
        <f>IF(F102&lt;&gt;"",(((F102/12)*3/13)/'1) Dateneingabe'!C109),"")</f>
        <v/>
      </c>
      <c r="I102" s="173" t="str">
        <f t="shared" si="1"/>
        <v/>
      </c>
    </row>
    <row r="103" spans="1:10" s="1" customFormat="1" ht="17.149999999999999" customHeight="1" x14ac:dyDescent="0.3">
      <c r="A103" s="194"/>
      <c r="B103" s="194"/>
      <c r="C103" s="194"/>
      <c r="D103" s="194"/>
      <c r="E103" s="195" t="s">
        <v>115</v>
      </c>
      <c r="F103" s="192">
        <f>SUM(F4:F102)</f>
        <v>159600</v>
      </c>
      <c r="G103" s="194"/>
      <c r="H103" s="194"/>
      <c r="I103" s="196"/>
    </row>
    <row r="104" spans="1:10" s="1" customFormat="1" ht="17.149999999999999" customHeight="1" thickBot="1" x14ac:dyDescent="0.35">
      <c r="E104" s="44"/>
      <c r="F104" s="133"/>
      <c r="G104" s="133"/>
      <c r="I104" s="132"/>
    </row>
    <row r="105" spans="1:10" x14ac:dyDescent="0.35">
      <c r="B105" s="310" t="s">
        <v>152</v>
      </c>
      <c r="C105" s="311"/>
      <c r="D105" s="311"/>
      <c r="E105" s="311"/>
      <c r="F105" s="311"/>
      <c r="G105" s="312"/>
      <c r="H105" s="217"/>
      <c r="I105" s="134"/>
    </row>
    <row r="106" spans="1:10" ht="15.75" customHeight="1" x14ac:dyDescent="0.35">
      <c r="B106" s="308" t="s">
        <v>105</v>
      </c>
      <c r="C106" s="308"/>
      <c r="D106" s="308"/>
      <c r="E106" s="308"/>
      <c r="F106" s="308"/>
      <c r="G106" s="135">
        <f>IF(H106="",IF($F$103&lt;&gt;0,IF(((COUNTIF($D$4:$D$104,B106))&gt;0),(SUMIF($D$4:$D$102,B106,$I$4:$I$102))/(SUMIF($D$4:$D$102,B106,$C$4:$C$102)),0),0),"")</f>
        <v>13.609467455621301</v>
      </c>
      <c r="H106" s="313" t="str">
        <f>IF(COUNT(C4:C102)&lt;&gt;COUNT(H4:H102),"Für die Betrachtung des betrieblichen Entgeltniveau fehlen Angaben im Tabellenblatt 'a) Dateneigabe'!","")</f>
        <v/>
      </c>
      <c r="I106" s="314"/>
      <c r="J106" s="314"/>
    </row>
    <row r="107" spans="1:10" x14ac:dyDescent="0.35">
      <c r="B107" s="308" t="s">
        <v>106</v>
      </c>
      <c r="C107" s="308"/>
      <c r="D107" s="308"/>
      <c r="E107" s="308"/>
      <c r="F107" s="308"/>
      <c r="G107" s="135">
        <f>IF(H106="",IF($F$103&lt;&gt;0,IF(((COUNTIF($D$4:$D$104,B107))&gt;0),(SUMIF($D$4:$D$102,B107,$I$4:$I$102))/(SUMIF($D$4:$D$102,B107,$C$4:$C$102)),0),0),"")</f>
        <v>0</v>
      </c>
      <c r="H107" s="313"/>
      <c r="I107" s="314"/>
      <c r="J107" s="314"/>
    </row>
    <row r="108" spans="1:10" x14ac:dyDescent="0.35">
      <c r="B108" s="308" t="s">
        <v>107</v>
      </c>
      <c r="C108" s="308"/>
      <c r="D108" s="308"/>
      <c r="E108" s="308"/>
      <c r="F108" s="308"/>
      <c r="G108" s="135">
        <f>IF(H106="",IF($F$103&lt;&gt;0,IF(((COUNTIF($D$4:$D$104,B108))&gt;0),(SUMIF($D$4:$D$102,B108,$I$4:$I$102))/(SUMIF($D$4:$D$102,B108,$C$4:$C$102)),0),0),"")</f>
        <v>21.696252465483237</v>
      </c>
      <c r="H108" s="313"/>
      <c r="I108" s="314"/>
      <c r="J108" s="314"/>
    </row>
  </sheetData>
  <sheetProtection algorithmName="SHA-512" hashValue="z4u2PG+SGAIx2DrnFXIUrsSQ3uVpVX6TijxB2Z0tlTabK6Vqk5TFkJynPMtDTE61CvNIqnAbdPoCcblB2YztOQ==" saltValue="cRrU7SwlB21NA0nsRwl4kA==" spinCount="100000" sheet="1" objects="1" scenarios="1"/>
  <mergeCells count="12">
    <mergeCell ref="I1:I2"/>
    <mergeCell ref="B108:F108"/>
    <mergeCell ref="B107:F107"/>
    <mergeCell ref="B106:F106"/>
    <mergeCell ref="A1:H1"/>
    <mergeCell ref="A2:A3"/>
    <mergeCell ref="B2:B3"/>
    <mergeCell ref="C2:C3"/>
    <mergeCell ref="D2:D3"/>
    <mergeCell ref="F2:H2"/>
    <mergeCell ref="B105:G105"/>
    <mergeCell ref="H106:J108"/>
  </mergeCells>
  <conditionalFormatting sqref="H106">
    <cfRule type="cellIs" dxfId="14" priority="1" operator="equal">
      <formula>"Für die Betrachtung des betrieblichen Entgeltniveau fehlen Angaben im Tabellenblatt 'a) Dateneigabe'!"</formula>
    </cfRule>
  </conditionalFormatting>
  <pageMargins left="0.7" right="0.7" top="0.78740157499999996" bottom="0.78740157499999996" header="0.3" footer="0.3"/>
  <pageSetup paperSize="9" scale="83" fitToHeight="2" orientation="portrait" r:id="rId1"/>
  <headerFooter>
    <oddFooter>&amp;C&amp;"Arial,Standard"&amp;10&amp;K000000&amp;A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D3A91-3A0F-B948-9BAE-5F733B9CB482}">
  <sheetPr>
    <tabColor theme="9" tint="0.79998168889431442"/>
    <pageSetUpPr fitToPage="1"/>
  </sheetPr>
  <dimension ref="A1:N113"/>
  <sheetViews>
    <sheetView showGridLines="0" showRowColHeaders="0" zoomScaleNormal="100" workbookViewId="0">
      <selection sqref="A1:L1"/>
    </sheetView>
  </sheetViews>
  <sheetFormatPr baseColWidth="10" defaultColWidth="11" defaultRowHeight="15.5" x14ac:dyDescent="0.35"/>
  <cols>
    <col min="1" max="1" width="3.5" style="136" bestFit="1" customWidth="1"/>
    <col min="2" max="2" width="11" style="136"/>
    <col min="3" max="3" width="10.83203125" style="136" hidden="1" customWidth="1"/>
    <col min="4" max="4" width="37.08203125" style="231" hidden="1" customWidth="1"/>
    <col min="5" max="8" width="13.58203125" style="136" customWidth="1"/>
    <col min="9" max="13" width="13.5" style="136" customWidth="1"/>
    <col min="14" max="16384" width="11" style="136"/>
  </cols>
  <sheetData>
    <row r="1" spans="1:12" ht="16" customHeight="1" x14ac:dyDescent="0.35">
      <c r="A1" s="283" t="s">
        <v>138</v>
      </c>
      <c r="B1" s="283"/>
      <c r="C1" s="283"/>
      <c r="D1" s="283"/>
      <c r="E1" s="283"/>
      <c r="F1" s="283"/>
      <c r="G1" s="283"/>
      <c r="H1" s="283"/>
      <c r="I1" s="283"/>
      <c r="J1" s="283"/>
      <c r="K1" s="283"/>
      <c r="L1" s="283"/>
    </row>
    <row r="2" spans="1:12" ht="29.15" customHeight="1" x14ac:dyDescent="0.35">
      <c r="A2" s="282" t="s">
        <v>0</v>
      </c>
      <c r="B2" s="283" t="s">
        <v>1</v>
      </c>
      <c r="C2" s="225"/>
      <c r="D2" s="225"/>
      <c r="E2" s="283" t="s">
        <v>73</v>
      </c>
      <c r="F2" s="283"/>
      <c r="G2" s="283"/>
      <c r="H2" s="283"/>
      <c r="I2" s="283" t="s">
        <v>153</v>
      </c>
      <c r="J2" s="283"/>
      <c r="K2" s="283"/>
      <c r="L2" s="283"/>
    </row>
    <row r="3" spans="1:12" ht="42" customHeight="1" x14ac:dyDescent="0.35">
      <c r="A3" s="282"/>
      <c r="B3" s="283"/>
      <c r="C3" s="225" t="s">
        <v>98</v>
      </c>
      <c r="D3" s="225" t="s">
        <v>15</v>
      </c>
      <c r="E3" s="197" t="s">
        <v>65</v>
      </c>
      <c r="F3" s="226" t="s">
        <v>17</v>
      </c>
      <c r="G3" s="227" t="s">
        <v>18</v>
      </c>
      <c r="H3" s="228" t="s">
        <v>137</v>
      </c>
      <c r="I3" s="197" t="s">
        <v>65</v>
      </c>
      <c r="J3" s="226" t="s">
        <v>17</v>
      </c>
      <c r="K3" s="227" t="s">
        <v>18</v>
      </c>
      <c r="L3" s="228" t="s">
        <v>137</v>
      </c>
    </row>
    <row r="4" spans="1:12" x14ac:dyDescent="0.35">
      <c r="A4" s="141">
        <v>1</v>
      </c>
      <c r="B4" s="198" t="str">
        <f>IF('1) Dateneingabe'!B11&lt;&gt;"",'1) Dateneingabe'!B11,"")</f>
        <v/>
      </c>
      <c r="C4" s="199">
        <f>IF('1) Dateneingabe'!M11&lt;&gt;"",'1) Dateneingabe'!M11,"")</f>
        <v>1</v>
      </c>
      <c r="D4" s="200" t="str">
        <f>IF('1) Dateneingabe'!L11&lt;&gt;"",'1) Dateneingabe'!L11,"")</f>
        <v>a) Pflegehilfskraft (ohne Ausbildung)</v>
      </c>
      <c r="E4" s="218">
        <f>'2a) AVR Caritas'!O5</f>
        <v>33436.813600000001</v>
      </c>
      <c r="F4" s="170">
        <f>'2b) TVÖD'!N5</f>
        <v>35096.284131</v>
      </c>
      <c r="G4" s="182">
        <f>'2c) DRK'!N5</f>
        <v>33391.262999999999</v>
      </c>
      <c r="H4" s="201">
        <f>'2d) betriebliches Entgeltniveau'!F4</f>
        <v>27600</v>
      </c>
      <c r="I4" s="154">
        <f>'2a) AVR Caritas'!Q5</f>
        <v>16.48758067061144</v>
      </c>
      <c r="J4" s="170">
        <f>'2b) TVÖD'!P5</f>
        <v>17.305860025147929</v>
      </c>
      <c r="K4" s="182">
        <f>'2c) DRK'!P5</f>
        <v>16.465119822485207</v>
      </c>
      <c r="L4" s="201">
        <f>'2d) betriebliches Entgeltniveau'!H4</f>
        <v>13.609467455621301</v>
      </c>
    </row>
    <row r="5" spans="1:12" x14ac:dyDescent="0.35">
      <c r="A5" s="141">
        <v>2</v>
      </c>
      <c r="B5" s="198" t="str">
        <f>IF('1) Dateneingabe'!B12&lt;&gt;"",'1) Dateneingabe'!B12,"")</f>
        <v/>
      </c>
      <c r="C5" s="199">
        <f>IF('1) Dateneingabe'!M12&lt;&gt;"",'1) Dateneingabe'!M12,"")</f>
        <v>1</v>
      </c>
      <c r="D5" s="200" t="str">
        <f>IF('1) Dateneingabe'!L12&lt;&gt;"",'1) Dateneingabe'!L12,"")</f>
        <v>c) Pflegefachkraft (mit dreijähriger Ausbildung)</v>
      </c>
      <c r="E5" s="218">
        <f>'2a) AVR Caritas'!O6</f>
        <v>39450.792600000001</v>
      </c>
      <c r="F5" s="170">
        <f>'2b) TVÖD'!N6</f>
        <v>39407.099690999996</v>
      </c>
      <c r="G5" s="182">
        <f>'2c) DRK'!N6</f>
        <v>39505.667999999998</v>
      </c>
      <c r="H5" s="201">
        <f>'2d) betriebliches Entgeltniveau'!F5</f>
        <v>36000</v>
      </c>
      <c r="I5" s="154">
        <f>'2a) AVR Caritas'!Q6</f>
        <v>19.453053550295856</v>
      </c>
      <c r="J5" s="170">
        <f>'2b) TVÖD'!P6</f>
        <v>19.431508723372779</v>
      </c>
      <c r="K5" s="182">
        <f>'2c) DRK'!P6</f>
        <v>19.4801124260355</v>
      </c>
      <c r="L5" s="201">
        <f>'2d) betriebliches Entgeltniveau'!H5</f>
        <v>17.751479289940828</v>
      </c>
    </row>
    <row r="6" spans="1:12" x14ac:dyDescent="0.35">
      <c r="A6" s="141">
        <v>3</v>
      </c>
      <c r="B6" s="198" t="str">
        <f>IF('1) Dateneingabe'!B13&lt;&gt;"",'1) Dateneingabe'!B13,"")</f>
        <v/>
      </c>
      <c r="C6" s="199">
        <f>IF('1) Dateneingabe'!M13&lt;&gt;"",'1) Dateneingabe'!M13,"")</f>
        <v>1</v>
      </c>
      <c r="D6" s="200" t="str">
        <f>IF('1) Dateneingabe'!L13&lt;&gt;"",'1) Dateneingabe'!L13,"")</f>
        <v>c) Pflegefachkraft (mit dreijähriger Ausbildung)</v>
      </c>
      <c r="E6" s="218">
        <f>'2a) AVR Caritas'!O7</f>
        <v>41714.538399999998</v>
      </c>
      <c r="F6" s="170">
        <f>'2b) TVÖD'!N7</f>
        <v>41668.222644000001</v>
      </c>
      <c r="G6" s="182">
        <f>'2c) DRK'!N7</f>
        <v>41768.328000000001</v>
      </c>
      <c r="H6" s="201">
        <f>'2d) betriebliches Entgeltniveau'!F6</f>
        <v>48000</v>
      </c>
      <c r="I6" s="154">
        <f>'2a) AVR Caritas'!Q7</f>
        <v>20.569299013806706</v>
      </c>
      <c r="J6" s="170">
        <f>'2b) TVÖD'!P7</f>
        <v>20.546460869822486</v>
      </c>
      <c r="K6" s="182">
        <f>'2c) DRK'!P7</f>
        <v>20.595822485207101</v>
      </c>
      <c r="L6" s="201">
        <f>'2d) betriebliches Entgeltniveau'!H6</f>
        <v>23.668639053254438</v>
      </c>
    </row>
    <row r="7" spans="1:12" x14ac:dyDescent="0.35">
      <c r="A7" s="141">
        <v>4</v>
      </c>
      <c r="B7" s="198" t="str">
        <f>IF('1) Dateneingabe'!B14&lt;&gt;"",'1) Dateneingabe'!B14,"")</f>
        <v/>
      </c>
      <c r="C7" s="199">
        <f>IF('1) Dateneingabe'!M14&lt;&gt;"",'1) Dateneingabe'!M14,"")</f>
        <v>1</v>
      </c>
      <c r="D7" s="200" t="str">
        <f>IF('1) Dateneingabe'!L14&lt;&gt;"",'1) Dateneingabe'!L14,"")</f>
        <v>c) Pflegefachkraft (mit dreijähriger Ausbildung)</v>
      </c>
      <c r="E7" s="218">
        <f>'2a) AVR Caritas'!O8</f>
        <v>46985.045999999995</v>
      </c>
      <c r="F7" s="170">
        <f>'2b) TVÖD'!N8</f>
        <v>46782.223379999996</v>
      </c>
      <c r="G7" s="182">
        <f>'2c) DRK'!N8</f>
        <v>47126.079999999994</v>
      </c>
      <c r="H7" s="201">
        <f>'2d) betriebliches Entgeltniveau'!F7</f>
        <v>48000</v>
      </c>
      <c r="I7" s="154">
        <f>'2a) AVR Caritas'!Q8</f>
        <v>23.168168639053249</v>
      </c>
      <c r="J7" s="170">
        <f>'2b) TVÖD'!P8</f>
        <v>23.068157485207099</v>
      </c>
      <c r="K7" s="182">
        <f>'2c) DRK'!P8</f>
        <v>23.237712031558182</v>
      </c>
      <c r="L7" s="201">
        <f>'2d) betriebliches Entgeltniveau'!H7</f>
        <v>23.668639053254438</v>
      </c>
    </row>
    <row r="8" spans="1:12" x14ac:dyDescent="0.35">
      <c r="A8" s="141">
        <v>5</v>
      </c>
      <c r="B8" s="198" t="str">
        <f>IF('1) Dateneingabe'!B15&lt;&gt;"",'1) Dateneingabe'!B15,"")</f>
        <v/>
      </c>
      <c r="C8" s="199" t="str">
        <f>IF('1) Dateneingabe'!M15&lt;&gt;"",'1) Dateneingabe'!M15,"")</f>
        <v/>
      </c>
      <c r="D8" s="200" t="str">
        <f>IF('1) Dateneingabe'!L15&lt;&gt;"",'1) Dateneingabe'!L15,"")</f>
        <v/>
      </c>
      <c r="E8" s="218" t="str">
        <f>'2a) AVR Caritas'!O9</f>
        <v/>
      </c>
      <c r="F8" s="170" t="str">
        <f>'2b) TVÖD'!N9</f>
        <v/>
      </c>
      <c r="G8" s="182" t="str">
        <f>'2c) DRK'!N9</f>
        <v/>
      </c>
      <c r="H8" s="201" t="str">
        <f>'2d) betriebliches Entgeltniveau'!F8</f>
        <v/>
      </c>
      <c r="I8" s="154" t="str">
        <f>'2a) AVR Caritas'!Q9</f>
        <v/>
      </c>
      <c r="J8" s="170" t="str">
        <f>'2b) TVÖD'!P9</f>
        <v/>
      </c>
      <c r="K8" s="182" t="str">
        <f>'2c) DRK'!P9</f>
        <v/>
      </c>
      <c r="L8" s="201" t="str">
        <f>'2d) betriebliches Entgeltniveau'!H8</f>
        <v/>
      </c>
    </row>
    <row r="9" spans="1:12" x14ac:dyDescent="0.35">
      <c r="A9" s="141">
        <v>6</v>
      </c>
      <c r="B9" s="198" t="str">
        <f>IF('1) Dateneingabe'!B16&lt;&gt;"",'1) Dateneingabe'!B16,"")</f>
        <v/>
      </c>
      <c r="C9" s="199" t="str">
        <f>IF('1) Dateneingabe'!M16&lt;&gt;"",'1) Dateneingabe'!M16,"")</f>
        <v/>
      </c>
      <c r="D9" s="200" t="str">
        <f>IF('1) Dateneingabe'!L16&lt;&gt;"",'1) Dateneingabe'!L16,"")</f>
        <v/>
      </c>
      <c r="E9" s="218" t="str">
        <f>'2a) AVR Caritas'!O10</f>
        <v/>
      </c>
      <c r="F9" s="170" t="str">
        <f>'2b) TVÖD'!N10</f>
        <v/>
      </c>
      <c r="G9" s="182" t="str">
        <f>'2c) DRK'!N10</f>
        <v/>
      </c>
      <c r="H9" s="201" t="str">
        <f>'2d) betriebliches Entgeltniveau'!F9</f>
        <v/>
      </c>
      <c r="I9" s="154" t="str">
        <f>'2a) AVR Caritas'!Q10</f>
        <v/>
      </c>
      <c r="J9" s="170" t="str">
        <f>'2b) TVÖD'!P10</f>
        <v/>
      </c>
      <c r="K9" s="182" t="str">
        <f>'2c) DRK'!P10</f>
        <v/>
      </c>
      <c r="L9" s="201" t="str">
        <f>'2d) betriebliches Entgeltniveau'!H9</f>
        <v/>
      </c>
    </row>
    <row r="10" spans="1:12" x14ac:dyDescent="0.35">
      <c r="A10" s="141">
        <v>7</v>
      </c>
      <c r="B10" s="198" t="str">
        <f>IF('1) Dateneingabe'!B17&lt;&gt;"",'1) Dateneingabe'!B17,"")</f>
        <v/>
      </c>
      <c r="C10" s="199" t="str">
        <f>IF('1) Dateneingabe'!M17&lt;&gt;"",'1) Dateneingabe'!M17,"")</f>
        <v/>
      </c>
      <c r="D10" s="200" t="str">
        <f>IF('1) Dateneingabe'!L17&lt;&gt;"",'1) Dateneingabe'!L17,"")</f>
        <v/>
      </c>
      <c r="E10" s="218" t="str">
        <f>'2a) AVR Caritas'!O11</f>
        <v/>
      </c>
      <c r="F10" s="170" t="str">
        <f>'2b) TVÖD'!N11</f>
        <v/>
      </c>
      <c r="G10" s="182" t="str">
        <f>'2c) DRK'!N11</f>
        <v/>
      </c>
      <c r="H10" s="201" t="str">
        <f>'2d) betriebliches Entgeltniveau'!F10</f>
        <v/>
      </c>
      <c r="I10" s="154" t="str">
        <f>'2a) AVR Caritas'!Q11</f>
        <v/>
      </c>
      <c r="J10" s="170" t="str">
        <f>'2b) TVÖD'!P11</f>
        <v/>
      </c>
      <c r="K10" s="182" t="str">
        <f>'2c) DRK'!P11</f>
        <v/>
      </c>
      <c r="L10" s="201" t="str">
        <f>'2d) betriebliches Entgeltniveau'!H10</f>
        <v/>
      </c>
    </row>
    <row r="11" spans="1:12" x14ac:dyDescent="0.35">
      <c r="A11" s="141">
        <v>8</v>
      </c>
      <c r="B11" s="198" t="str">
        <f>IF('1) Dateneingabe'!B18&lt;&gt;"",'1) Dateneingabe'!B18,"")</f>
        <v/>
      </c>
      <c r="C11" s="199" t="str">
        <f>IF('1) Dateneingabe'!M18&lt;&gt;"",'1) Dateneingabe'!M18,"")</f>
        <v/>
      </c>
      <c r="D11" s="200" t="str">
        <f>IF('1) Dateneingabe'!L18&lt;&gt;"",'1) Dateneingabe'!L18,"")</f>
        <v/>
      </c>
      <c r="E11" s="218" t="str">
        <f>'2a) AVR Caritas'!O12</f>
        <v/>
      </c>
      <c r="F11" s="170" t="str">
        <f>'2b) TVÖD'!N12</f>
        <v/>
      </c>
      <c r="G11" s="182" t="str">
        <f>'2c) DRK'!N12</f>
        <v/>
      </c>
      <c r="H11" s="201" t="str">
        <f>'2d) betriebliches Entgeltniveau'!F11</f>
        <v/>
      </c>
      <c r="I11" s="154" t="str">
        <f>'2a) AVR Caritas'!Q12</f>
        <v/>
      </c>
      <c r="J11" s="170" t="str">
        <f>'2b) TVÖD'!P12</f>
        <v/>
      </c>
      <c r="K11" s="182" t="str">
        <f>'2c) DRK'!P12</f>
        <v/>
      </c>
      <c r="L11" s="201" t="str">
        <f>'2d) betriebliches Entgeltniveau'!H11</f>
        <v/>
      </c>
    </row>
    <row r="12" spans="1:12" x14ac:dyDescent="0.35">
      <c r="A12" s="141">
        <v>9</v>
      </c>
      <c r="B12" s="198" t="str">
        <f>IF('1) Dateneingabe'!B19&lt;&gt;"",'1) Dateneingabe'!B19,"")</f>
        <v/>
      </c>
      <c r="C12" s="199" t="str">
        <f>IF('1) Dateneingabe'!M19&lt;&gt;"",'1) Dateneingabe'!M19,"")</f>
        <v/>
      </c>
      <c r="D12" s="200" t="str">
        <f>IF('1) Dateneingabe'!L19&lt;&gt;"",'1) Dateneingabe'!L19,"")</f>
        <v/>
      </c>
      <c r="E12" s="218" t="str">
        <f>'2a) AVR Caritas'!O13</f>
        <v/>
      </c>
      <c r="F12" s="170" t="str">
        <f>'2b) TVÖD'!N13</f>
        <v/>
      </c>
      <c r="G12" s="182" t="str">
        <f>'2c) DRK'!N13</f>
        <v/>
      </c>
      <c r="H12" s="201" t="str">
        <f>'2d) betriebliches Entgeltniveau'!F12</f>
        <v/>
      </c>
      <c r="I12" s="154" t="str">
        <f>'2a) AVR Caritas'!Q13</f>
        <v/>
      </c>
      <c r="J12" s="170" t="str">
        <f>'2b) TVÖD'!P13</f>
        <v/>
      </c>
      <c r="K12" s="182" t="str">
        <f>'2c) DRK'!P13</f>
        <v/>
      </c>
      <c r="L12" s="201" t="str">
        <f>'2d) betriebliches Entgeltniveau'!H12</f>
        <v/>
      </c>
    </row>
    <row r="13" spans="1:12" x14ac:dyDescent="0.35">
      <c r="A13" s="141">
        <v>10</v>
      </c>
      <c r="B13" s="198" t="str">
        <f>IF('1) Dateneingabe'!B20&lt;&gt;"",'1) Dateneingabe'!B20,"")</f>
        <v/>
      </c>
      <c r="C13" s="199" t="str">
        <f>IF('1) Dateneingabe'!M20&lt;&gt;"",'1) Dateneingabe'!M20,"")</f>
        <v/>
      </c>
      <c r="D13" s="200" t="str">
        <f>IF('1) Dateneingabe'!L20&lt;&gt;"",'1) Dateneingabe'!L20,"")</f>
        <v/>
      </c>
      <c r="E13" s="218" t="str">
        <f>'2a) AVR Caritas'!O14</f>
        <v/>
      </c>
      <c r="F13" s="170" t="str">
        <f>'2b) TVÖD'!N14</f>
        <v/>
      </c>
      <c r="G13" s="182" t="str">
        <f>'2c) DRK'!N14</f>
        <v/>
      </c>
      <c r="H13" s="201" t="str">
        <f>'2d) betriebliches Entgeltniveau'!F13</f>
        <v/>
      </c>
      <c r="I13" s="154" t="str">
        <f>'2a) AVR Caritas'!Q14</f>
        <v/>
      </c>
      <c r="J13" s="170" t="str">
        <f>'2b) TVÖD'!P14</f>
        <v/>
      </c>
      <c r="K13" s="182" t="str">
        <f>'2c) DRK'!P14</f>
        <v/>
      </c>
      <c r="L13" s="201" t="str">
        <f>'2d) betriebliches Entgeltniveau'!H13</f>
        <v/>
      </c>
    </row>
    <row r="14" spans="1:12" x14ac:dyDescent="0.35">
      <c r="A14" s="141">
        <v>11</v>
      </c>
      <c r="B14" s="198" t="str">
        <f>IF('1) Dateneingabe'!B21&lt;&gt;"",'1) Dateneingabe'!B21,"")</f>
        <v/>
      </c>
      <c r="C14" s="199" t="str">
        <f>IF('1) Dateneingabe'!M21&lt;&gt;"",'1) Dateneingabe'!M21,"")</f>
        <v/>
      </c>
      <c r="D14" s="200" t="str">
        <f>IF('1) Dateneingabe'!L21&lt;&gt;"",'1) Dateneingabe'!L21,"")</f>
        <v/>
      </c>
      <c r="E14" s="218" t="str">
        <f>'2a) AVR Caritas'!O15</f>
        <v/>
      </c>
      <c r="F14" s="170" t="str">
        <f>'2b) TVÖD'!N15</f>
        <v/>
      </c>
      <c r="G14" s="182" t="str">
        <f>'2c) DRK'!N15</f>
        <v/>
      </c>
      <c r="H14" s="201" t="str">
        <f>'2d) betriebliches Entgeltniveau'!F14</f>
        <v/>
      </c>
      <c r="I14" s="154" t="str">
        <f>'2a) AVR Caritas'!Q15</f>
        <v/>
      </c>
      <c r="J14" s="170" t="str">
        <f>'2b) TVÖD'!P15</f>
        <v/>
      </c>
      <c r="K14" s="182" t="str">
        <f>'2c) DRK'!P15</f>
        <v/>
      </c>
      <c r="L14" s="201" t="str">
        <f>'2d) betriebliches Entgeltniveau'!H14</f>
        <v/>
      </c>
    </row>
    <row r="15" spans="1:12" x14ac:dyDescent="0.35">
      <c r="A15" s="141">
        <v>12</v>
      </c>
      <c r="B15" s="198" t="str">
        <f>IF('1) Dateneingabe'!B22&lt;&gt;"",'1) Dateneingabe'!B22,"")</f>
        <v/>
      </c>
      <c r="C15" s="199" t="str">
        <f>IF('1) Dateneingabe'!M22&lt;&gt;"",'1) Dateneingabe'!M22,"")</f>
        <v/>
      </c>
      <c r="D15" s="200" t="str">
        <f>IF('1) Dateneingabe'!L22&lt;&gt;"",'1) Dateneingabe'!L22,"")</f>
        <v/>
      </c>
      <c r="E15" s="218" t="str">
        <f>'2a) AVR Caritas'!O16</f>
        <v/>
      </c>
      <c r="F15" s="170" t="str">
        <f>'2b) TVÖD'!N16</f>
        <v/>
      </c>
      <c r="G15" s="182" t="str">
        <f>'2c) DRK'!N16</f>
        <v/>
      </c>
      <c r="H15" s="201" t="str">
        <f>'2d) betriebliches Entgeltniveau'!F15</f>
        <v/>
      </c>
      <c r="I15" s="154" t="str">
        <f>'2a) AVR Caritas'!Q16</f>
        <v/>
      </c>
      <c r="J15" s="170" t="str">
        <f>'2b) TVÖD'!P16</f>
        <v/>
      </c>
      <c r="K15" s="182" t="str">
        <f>'2c) DRK'!P16</f>
        <v/>
      </c>
      <c r="L15" s="201" t="str">
        <f>'2d) betriebliches Entgeltniveau'!H15</f>
        <v/>
      </c>
    </row>
    <row r="16" spans="1:12" x14ac:dyDescent="0.35">
      <c r="A16" s="141">
        <v>13</v>
      </c>
      <c r="B16" s="198" t="str">
        <f>IF('1) Dateneingabe'!B23&lt;&gt;"",'1) Dateneingabe'!B23,"")</f>
        <v/>
      </c>
      <c r="C16" s="199" t="str">
        <f>IF('1) Dateneingabe'!M23&lt;&gt;"",'1) Dateneingabe'!M23,"")</f>
        <v/>
      </c>
      <c r="D16" s="200" t="str">
        <f>IF('1) Dateneingabe'!L23&lt;&gt;"",'1) Dateneingabe'!L23,"")</f>
        <v/>
      </c>
      <c r="E16" s="218" t="str">
        <f>'2a) AVR Caritas'!O17</f>
        <v/>
      </c>
      <c r="F16" s="170" t="str">
        <f>'2b) TVÖD'!N17</f>
        <v/>
      </c>
      <c r="G16" s="182" t="str">
        <f>'2c) DRK'!N17</f>
        <v/>
      </c>
      <c r="H16" s="201" t="str">
        <f>'2d) betriebliches Entgeltniveau'!F16</f>
        <v/>
      </c>
      <c r="I16" s="154" t="str">
        <f>'2a) AVR Caritas'!Q17</f>
        <v/>
      </c>
      <c r="J16" s="170" t="str">
        <f>'2b) TVÖD'!P17</f>
        <v/>
      </c>
      <c r="K16" s="182" t="str">
        <f>'2c) DRK'!P17</f>
        <v/>
      </c>
      <c r="L16" s="201" t="str">
        <f>'2d) betriebliches Entgeltniveau'!H16</f>
        <v/>
      </c>
    </row>
    <row r="17" spans="1:12" x14ac:dyDescent="0.35">
      <c r="A17" s="141">
        <v>14</v>
      </c>
      <c r="B17" s="198" t="str">
        <f>IF('1) Dateneingabe'!B24&lt;&gt;"",'1) Dateneingabe'!B24,"")</f>
        <v/>
      </c>
      <c r="C17" s="199" t="str">
        <f>IF('1) Dateneingabe'!M24&lt;&gt;"",'1) Dateneingabe'!M24,"")</f>
        <v/>
      </c>
      <c r="D17" s="200" t="str">
        <f>IF('1) Dateneingabe'!L24&lt;&gt;"",'1) Dateneingabe'!L24,"")</f>
        <v/>
      </c>
      <c r="E17" s="218" t="str">
        <f>'2a) AVR Caritas'!O18</f>
        <v/>
      </c>
      <c r="F17" s="170" t="str">
        <f>'2b) TVÖD'!N18</f>
        <v/>
      </c>
      <c r="G17" s="182" t="str">
        <f>'2c) DRK'!N18</f>
        <v/>
      </c>
      <c r="H17" s="201" t="str">
        <f>'2d) betriebliches Entgeltniveau'!F17</f>
        <v/>
      </c>
      <c r="I17" s="154" t="str">
        <f>'2a) AVR Caritas'!Q18</f>
        <v/>
      </c>
      <c r="J17" s="170" t="str">
        <f>'2b) TVÖD'!P18</f>
        <v/>
      </c>
      <c r="K17" s="182" t="str">
        <f>'2c) DRK'!P18</f>
        <v/>
      </c>
      <c r="L17" s="201" t="str">
        <f>'2d) betriebliches Entgeltniveau'!H17</f>
        <v/>
      </c>
    </row>
    <row r="18" spans="1:12" x14ac:dyDescent="0.35">
      <c r="A18" s="141">
        <v>15</v>
      </c>
      <c r="B18" s="198" t="str">
        <f>IF('1) Dateneingabe'!B25&lt;&gt;"",'1) Dateneingabe'!B25,"")</f>
        <v/>
      </c>
      <c r="C18" s="199" t="str">
        <f>IF('1) Dateneingabe'!M25&lt;&gt;"",'1) Dateneingabe'!M25,"")</f>
        <v/>
      </c>
      <c r="D18" s="200" t="str">
        <f>IF('1) Dateneingabe'!L25&lt;&gt;"",'1) Dateneingabe'!L25,"")</f>
        <v/>
      </c>
      <c r="E18" s="218" t="str">
        <f>'2a) AVR Caritas'!O19</f>
        <v/>
      </c>
      <c r="F18" s="170" t="str">
        <f>'2b) TVÖD'!N19</f>
        <v/>
      </c>
      <c r="G18" s="182" t="str">
        <f>'2c) DRK'!N19</f>
        <v/>
      </c>
      <c r="H18" s="201" t="str">
        <f>'2d) betriebliches Entgeltniveau'!F18</f>
        <v/>
      </c>
      <c r="I18" s="154" t="str">
        <f>'2a) AVR Caritas'!Q19</f>
        <v/>
      </c>
      <c r="J18" s="170" t="str">
        <f>'2b) TVÖD'!P19</f>
        <v/>
      </c>
      <c r="K18" s="182" t="str">
        <f>'2c) DRK'!P19</f>
        <v/>
      </c>
      <c r="L18" s="201" t="str">
        <f>'2d) betriebliches Entgeltniveau'!H18</f>
        <v/>
      </c>
    </row>
    <row r="19" spans="1:12" x14ac:dyDescent="0.35">
      <c r="A19" s="141">
        <v>16</v>
      </c>
      <c r="B19" s="198" t="str">
        <f>IF('1) Dateneingabe'!B26&lt;&gt;"",'1) Dateneingabe'!B26,"")</f>
        <v/>
      </c>
      <c r="C19" s="199" t="str">
        <f>IF('1) Dateneingabe'!M26&lt;&gt;"",'1) Dateneingabe'!M26,"")</f>
        <v/>
      </c>
      <c r="D19" s="200" t="str">
        <f>IF('1) Dateneingabe'!L26&lt;&gt;"",'1) Dateneingabe'!L26,"")</f>
        <v/>
      </c>
      <c r="E19" s="218" t="str">
        <f>'2a) AVR Caritas'!O20</f>
        <v/>
      </c>
      <c r="F19" s="170" t="str">
        <f>'2b) TVÖD'!N20</f>
        <v/>
      </c>
      <c r="G19" s="182" t="str">
        <f>'2c) DRK'!N20</f>
        <v/>
      </c>
      <c r="H19" s="201" t="str">
        <f>'2d) betriebliches Entgeltniveau'!F19</f>
        <v/>
      </c>
      <c r="I19" s="154" t="str">
        <f>'2a) AVR Caritas'!Q20</f>
        <v/>
      </c>
      <c r="J19" s="170" t="str">
        <f>'2b) TVÖD'!P20</f>
        <v/>
      </c>
      <c r="K19" s="182" t="str">
        <f>'2c) DRK'!P20</f>
        <v/>
      </c>
      <c r="L19" s="201" t="str">
        <f>'2d) betriebliches Entgeltniveau'!H19</f>
        <v/>
      </c>
    </row>
    <row r="20" spans="1:12" x14ac:dyDescent="0.35">
      <c r="A20" s="141">
        <v>17</v>
      </c>
      <c r="B20" s="198" t="str">
        <f>IF('1) Dateneingabe'!B27&lt;&gt;"",'1) Dateneingabe'!B27,"")</f>
        <v/>
      </c>
      <c r="C20" s="199" t="str">
        <f>IF('1) Dateneingabe'!M27&lt;&gt;"",'1) Dateneingabe'!M27,"")</f>
        <v/>
      </c>
      <c r="D20" s="200" t="str">
        <f>IF('1) Dateneingabe'!L27&lt;&gt;"",'1) Dateneingabe'!L27,"")</f>
        <v/>
      </c>
      <c r="E20" s="218" t="str">
        <f>'2a) AVR Caritas'!O21</f>
        <v/>
      </c>
      <c r="F20" s="170" t="str">
        <f>'2b) TVÖD'!N21</f>
        <v/>
      </c>
      <c r="G20" s="182" t="str">
        <f>'2c) DRK'!N21</f>
        <v/>
      </c>
      <c r="H20" s="201" t="str">
        <f>'2d) betriebliches Entgeltniveau'!F20</f>
        <v/>
      </c>
      <c r="I20" s="154" t="str">
        <f>'2a) AVR Caritas'!Q21</f>
        <v/>
      </c>
      <c r="J20" s="170" t="str">
        <f>'2b) TVÖD'!P21</f>
        <v/>
      </c>
      <c r="K20" s="182" t="str">
        <f>'2c) DRK'!P21</f>
        <v/>
      </c>
      <c r="L20" s="201" t="str">
        <f>'2d) betriebliches Entgeltniveau'!H20</f>
        <v/>
      </c>
    </row>
    <row r="21" spans="1:12" x14ac:dyDescent="0.35">
      <c r="A21" s="141">
        <v>18</v>
      </c>
      <c r="B21" s="198" t="str">
        <f>IF('1) Dateneingabe'!B28&lt;&gt;"",'1) Dateneingabe'!B28,"")</f>
        <v/>
      </c>
      <c r="C21" s="199" t="str">
        <f>IF('1) Dateneingabe'!M28&lt;&gt;"",'1) Dateneingabe'!M28,"")</f>
        <v/>
      </c>
      <c r="D21" s="200" t="str">
        <f>IF('1) Dateneingabe'!L28&lt;&gt;"",'1) Dateneingabe'!L28,"")</f>
        <v/>
      </c>
      <c r="E21" s="218" t="str">
        <f>'2a) AVR Caritas'!O22</f>
        <v/>
      </c>
      <c r="F21" s="170" t="str">
        <f>'2b) TVÖD'!N22</f>
        <v/>
      </c>
      <c r="G21" s="182" t="str">
        <f>'2c) DRK'!N22</f>
        <v/>
      </c>
      <c r="H21" s="201" t="str">
        <f>'2d) betriebliches Entgeltniveau'!F21</f>
        <v/>
      </c>
      <c r="I21" s="154" t="str">
        <f>'2a) AVR Caritas'!Q22</f>
        <v/>
      </c>
      <c r="J21" s="170" t="str">
        <f>'2b) TVÖD'!P22</f>
        <v/>
      </c>
      <c r="K21" s="182" t="str">
        <f>'2c) DRK'!P22</f>
        <v/>
      </c>
      <c r="L21" s="201" t="str">
        <f>'2d) betriebliches Entgeltniveau'!H21</f>
        <v/>
      </c>
    </row>
    <row r="22" spans="1:12" x14ac:dyDescent="0.35">
      <c r="A22" s="141">
        <v>19</v>
      </c>
      <c r="B22" s="198" t="str">
        <f>IF('1) Dateneingabe'!B29&lt;&gt;"",'1) Dateneingabe'!B29,"")</f>
        <v/>
      </c>
      <c r="C22" s="199" t="str">
        <f>IF('1) Dateneingabe'!M29&lt;&gt;"",'1) Dateneingabe'!M29,"")</f>
        <v/>
      </c>
      <c r="D22" s="200" t="str">
        <f>IF('1) Dateneingabe'!L29&lt;&gt;"",'1) Dateneingabe'!L29,"")</f>
        <v/>
      </c>
      <c r="E22" s="218" t="str">
        <f>'2a) AVR Caritas'!O23</f>
        <v/>
      </c>
      <c r="F22" s="170" t="str">
        <f>'2b) TVÖD'!N23</f>
        <v/>
      </c>
      <c r="G22" s="182" t="str">
        <f>'2c) DRK'!N23</f>
        <v/>
      </c>
      <c r="H22" s="201" t="str">
        <f>'2d) betriebliches Entgeltniveau'!F22</f>
        <v/>
      </c>
      <c r="I22" s="154" t="str">
        <f>'2a) AVR Caritas'!Q23</f>
        <v/>
      </c>
      <c r="J22" s="170" t="str">
        <f>'2b) TVÖD'!P23</f>
        <v/>
      </c>
      <c r="K22" s="182" t="str">
        <f>'2c) DRK'!P23</f>
        <v/>
      </c>
      <c r="L22" s="201" t="str">
        <f>'2d) betriebliches Entgeltniveau'!H22</f>
        <v/>
      </c>
    </row>
    <row r="23" spans="1:12" x14ac:dyDescent="0.35">
      <c r="A23" s="141">
        <v>20</v>
      </c>
      <c r="B23" s="198" t="str">
        <f>IF('1) Dateneingabe'!B30&lt;&gt;"",'1) Dateneingabe'!B30,"")</f>
        <v/>
      </c>
      <c r="C23" s="199" t="str">
        <f>IF('1) Dateneingabe'!M30&lt;&gt;"",'1) Dateneingabe'!M30,"")</f>
        <v/>
      </c>
      <c r="D23" s="200" t="str">
        <f>IF('1) Dateneingabe'!L30&lt;&gt;"",'1) Dateneingabe'!L30,"")</f>
        <v/>
      </c>
      <c r="E23" s="218" t="str">
        <f>'2a) AVR Caritas'!O24</f>
        <v/>
      </c>
      <c r="F23" s="170" t="str">
        <f>'2b) TVÖD'!N24</f>
        <v/>
      </c>
      <c r="G23" s="182" t="str">
        <f>'2c) DRK'!N24</f>
        <v/>
      </c>
      <c r="H23" s="201" t="str">
        <f>'2d) betriebliches Entgeltniveau'!F23</f>
        <v/>
      </c>
      <c r="I23" s="154" t="str">
        <f>'2a) AVR Caritas'!Q24</f>
        <v/>
      </c>
      <c r="J23" s="170" t="str">
        <f>'2b) TVÖD'!P24</f>
        <v/>
      </c>
      <c r="K23" s="182" t="str">
        <f>'2c) DRK'!P24</f>
        <v/>
      </c>
      <c r="L23" s="201" t="str">
        <f>'2d) betriebliches Entgeltniveau'!H23</f>
        <v/>
      </c>
    </row>
    <row r="24" spans="1:12" x14ac:dyDescent="0.35">
      <c r="A24" s="141">
        <v>21</v>
      </c>
      <c r="B24" s="198" t="str">
        <f>IF('1) Dateneingabe'!B31&lt;&gt;"",'1) Dateneingabe'!B31,"")</f>
        <v/>
      </c>
      <c r="C24" s="199" t="str">
        <f>IF('1) Dateneingabe'!M31&lt;&gt;"",'1) Dateneingabe'!M31,"")</f>
        <v/>
      </c>
      <c r="D24" s="200" t="str">
        <f>IF('1) Dateneingabe'!L31&lt;&gt;"",'1) Dateneingabe'!L31,"")</f>
        <v/>
      </c>
      <c r="E24" s="218" t="str">
        <f>'2a) AVR Caritas'!O25</f>
        <v/>
      </c>
      <c r="F24" s="170" t="str">
        <f>'2b) TVÖD'!N25</f>
        <v/>
      </c>
      <c r="G24" s="182" t="str">
        <f>'2c) DRK'!N25</f>
        <v/>
      </c>
      <c r="H24" s="201" t="str">
        <f>'2d) betriebliches Entgeltniveau'!F24</f>
        <v/>
      </c>
      <c r="I24" s="154" t="str">
        <f>'2a) AVR Caritas'!Q25</f>
        <v/>
      </c>
      <c r="J24" s="170" t="str">
        <f>'2b) TVÖD'!P25</f>
        <v/>
      </c>
      <c r="K24" s="182" t="str">
        <f>'2c) DRK'!P25</f>
        <v/>
      </c>
      <c r="L24" s="201" t="str">
        <f>'2d) betriebliches Entgeltniveau'!H24</f>
        <v/>
      </c>
    </row>
    <row r="25" spans="1:12" x14ac:dyDescent="0.35">
      <c r="A25" s="141">
        <v>22</v>
      </c>
      <c r="B25" s="198" t="str">
        <f>IF('1) Dateneingabe'!B32&lt;&gt;"",'1) Dateneingabe'!B32,"")</f>
        <v/>
      </c>
      <c r="C25" s="199" t="str">
        <f>IF('1) Dateneingabe'!M32&lt;&gt;"",'1) Dateneingabe'!M32,"")</f>
        <v/>
      </c>
      <c r="D25" s="200" t="str">
        <f>IF('1) Dateneingabe'!L32&lt;&gt;"",'1) Dateneingabe'!L32,"")</f>
        <v/>
      </c>
      <c r="E25" s="218" t="str">
        <f>'2a) AVR Caritas'!O26</f>
        <v/>
      </c>
      <c r="F25" s="170" t="str">
        <f>'2b) TVÖD'!N26</f>
        <v/>
      </c>
      <c r="G25" s="182" t="str">
        <f>'2c) DRK'!N26</f>
        <v/>
      </c>
      <c r="H25" s="201" t="str">
        <f>'2d) betriebliches Entgeltniveau'!F25</f>
        <v/>
      </c>
      <c r="I25" s="154" t="str">
        <f>'2a) AVR Caritas'!Q26</f>
        <v/>
      </c>
      <c r="J25" s="170" t="str">
        <f>'2b) TVÖD'!P26</f>
        <v/>
      </c>
      <c r="K25" s="182" t="str">
        <f>'2c) DRK'!P26</f>
        <v/>
      </c>
      <c r="L25" s="201" t="str">
        <f>'2d) betriebliches Entgeltniveau'!H25</f>
        <v/>
      </c>
    </row>
    <row r="26" spans="1:12" x14ac:dyDescent="0.35">
      <c r="A26" s="141">
        <v>23</v>
      </c>
      <c r="B26" s="198" t="str">
        <f>IF('1) Dateneingabe'!B33&lt;&gt;"",'1) Dateneingabe'!B33,"")</f>
        <v/>
      </c>
      <c r="C26" s="199" t="str">
        <f>IF('1) Dateneingabe'!M33&lt;&gt;"",'1) Dateneingabe'!M33,"")</f>
        <v/>
      </c>
      <c r="D26" s="200" t="str">
        <f>IF('1) Dateneingabe'!L33&lt;&gt;"",'1) Dateneingabe'!L33,"")</f>
        <v/>
      </c>
      <c r="E26" s="218" t="str">
        <f>'2a) AVR Caritas'!O27</f>
        <v/>
      </c>
      <c r="F26" s="170" t="str">
        <f>'2b) TVÖD'!N27</f>
        <v/>
      </c>
      <c r="G26" s="182" t="str">
        <f>'2c) DRK'!N27</f>
        <v/>
      </c>
      <c r="H26" s="201" t="str">
        <f>'2d) betriebliches Entgeltniveau'!F26</f>
        <v/>
      </c>
      <c r="I26" s="154" t="str">
        <f>'2a) AVR Caritas'!Q27</f>
        <v/>
      </c>
      <c r="J26" s="170" t="str">
        <f>'2b) TVÖD'!P27</f>
        <v/>
      </c>
      <c r="K26" s="182" t="str">
        <f>'2c) DRK'!P27</f>
        <v/>
      </c>
      <c r="L26" s="201" t="str">
        <f>'2d) betriebliches Entgeltniveau'!H26</f>
        <v/>
      </c>
    </row>
    <row r="27" spans="1:12" x14ac:dyDescent="0.35">
      <c r="A27" s="141">
        <v>24</v>
      </c>
      <c r="B27" s="198" t="str">
        <f>IF('1) Dateneingabe'!B34&lt;&gt;"",'1) Dateneingabe'!B34,"")</f>
        <v/>
      </c>
      <c r="C27" s="199" t="str">
        <f>IF('1) Dateneingabe'!M34&lt;&gt;"",'1) Dateneingabe'!M34,"")</f>
        <v/>
      </c>
      <c r="D27" s="200" t="str">
        <f>IF('1) Dateneingabe'!L34&lt;&gt;"",'1) Dateneingabe'!L34,"")</f>
        <v/>
      </c>
      <c r="E27" s="218" t="str">
        <f>'2a) AVR Caritas'!O28</f>
        <v/>
      </c>
      <c r="F27" s="170" t="str">
        <f>'2b) TVÖD'!N28</f>
        <v/>
      </c>
      <c r="G27" s="182" t="str">
        <f>'2c) DRK'!N28</f>
        <v/>
      </c>
      <c r="H27" s="201" t="str">
        <f>'2d) betriebliches Entgeltniveau'!F27</f>
        <v/>
      </c>
      <c r="I27" s="154" t="str">
        <f>'2a) AVR Caritas'!Q28</f>
        <v/>
      </c>
      <c r="J27" s="170" t="str">
        <f>'2b) TVÖD'!P28</f>
        <v/>
      </c>
      <c r="K27" s="182" t="str">
        <f>'2c) DRK'!P28</f>
        <v/>
      </c>
      <c r="L27" s="201" t="str">
        <f>'2d) betriebliches Entgeltniveau'!H27</f>
        <v/>
      </c>
    </row>
    <row r="28" spans="1:12" x14ac:dyDescent="0.35">
      <c r="A28" s="141">
        <v>25</v>
      </c>
      <c r="B28" s="198" t="str">
        <f>IF('1) Dateneingabe'!B35&lt;&gt;"",'1) Dateneingabe'!B35,"")</f>
        <v/>
      </c>
      <c r="C28" s="199" t="str">
        <f>IF('1) Dateneingabe'!M35&lt;&gt;"",'1) Dateneingabe'!M35,"")</f>
        <v/>
      </c>
      <c r="D28" s="200" t="str">
        <f>IF('1) Dateneingabe'!L35&lt;&gt;"",'1) Dateneingabe'!L35,"")</f>
        <v/>
      </c>
      <c r="E28" s="218" t="str">
        <f>'2a) AVR Caritas'!O29</f>
        <v/>
      </c>
      <c r="F28" s="170" t="str">
        <f>'2b) TVÖD'!N29</f>
        <v/>
      </c>
      <c r="G28" s="182" t="str">
        <f>'2c) DRK'!N29</f>
        <v/>
      </c>
      <c r="H28" s="201" t="str">
        <f>'2d) betriebliches Entgeltniveau'!F28</f>
        <v/>
      </c>
      <c r="I28" s="154" t="str">
        <f>'2a) AVR Caritas'!Q29</f>
        <v/>
      </c>
      <c r="J28" s="170" t="str">
        <f>'2b) TVÖD'!P29</f>
        <v/>
      </c>
      <c r="K28" s="182" t="str">
        <f>'2c) DRK'!P29</f>
        <v/>
      </c>
      <c r="L28" s="201" t="str">
        <f>'2d) betriebliches Entgeltniveau'!H28</f>
        <v/>
      </c>
    </row>
    <row r="29" spans="1:12" x14ac:dyDescent="0.35">
      <c r="A29" s="141">
        <v>26</v>
      </c>
      <c r="B29" s="198" t="str">
        <f>IF('1) Dateneingabe'!B36&lt;&gt;"",'1) Dateneingabe'!B36,"")</f>
        <v/>
      </c>
      <c r="C29" s="199" t="str">
        <f>IF('1) Dateneingabe'!M36&lt;&gt;"",'1) Dateneingabe'!M36,"")</f>
        <v/>
      </c>
      <c r="D29" s="200" t="str">
        <f>IF('1) Dateneingabe'!L36&lt;&gt;"",'1) Dateneingabe'!L36,"")</f>
        <v/>
      </c>
      <c r="E29" s="218" t="str">
        <f>'2a) AVR Caritas'!O30</f>
        <v/>
      </c>
      <c r="F29" s="170" t="str">
        <f>'2b) TVÖD'!N30</f>
        <v/>
      </c>
      <c r="G29" s="182" t="str">
        <f>'2c) DRK'!N30</f>
        <v/>
      </c>
      <c r="H29" s="201" t="str">
        <f>'2d) betriebliches Entgeltniveau'!F29</f>
        <v/>
      </c>
      <c r="I29" s="154" t="str">
        <f>'2a) AVR Caritas'!Q30</f>
        <v/>
      </c>
      <c r="J29" s="170" t="str">
        <f>'2b) TVÖD'!P30</f>
        <v/>
      </c>
      <c r="K29" s="182" t="str">
        <f>'2c) DRK'!P30</f>
        <v/>
      </c>
      <c r="L29" s="201" t="str">
        <f>'2d) betriebliches Entgeltniveau'!H29</f>
        <v/>
      </c>
    </row>
    <row r="30" spans="1:12" x14ac:dyDescent="0.35">
      <c r="A30" s="141">
        <v>27</v>
      </c>
      <c r="B30" s="198" t="str">
        <f>IF('1) Dateneingabe'!B37&lt;&gt;"",'1) Dateneingabe'!B37,"")</f>
        <v/>
      </c>
      <c r="C30" s="199" t="str">
        <f>IF('1) Dateneingabe'!M37&lt;&gt;"",'1) Dateneingabe'!M37,"")</f>
        <v/>
      </c>
      <c r="D30" s="200" t="str">
        <f>IF('1) Dateneingabe'!L37&lt;&gt;"",'1) Dateneingabe'!L37,"")</f>
        <v/>
      </c>
      <c r="E30" s="218" t="str">
        <f>'2a) AVR Caritas'!O31</f>
        <v/>
      </c>
      <c r="F30" s="170" t="str">
        <f>'2b) TVÖD'!N31</f>
        <v/>
      </c>
      <c r="G30" s="182" t="str">
        <f>'2c) DRK'!N31</f>
        <v/>
      </c>
      <c r="H30" s="201" t="str">
        <f>'2d) betriebliches Entgeltniveau'!F30</f>
        <v/>
      </c>
      <c r="I30" s="154" t="str">
        <f>'2a) AVR Caritas'!Q31</f>
        <v/>
      </c>
      <c r="J30" s="170" t="str">
        <f>'2b) TVÖD'!P31</f>
        <v/>
      </c>
      <c r="K30" s="182" t="str">
        <f>'2c) DRK'!P31</f>
        <v/>
      </c>
      <c r="L30" s="201" t="str">
        <f>'2d) betriebliches Entgeltniveau'!H30</f>
        <v/>
      </c>
    </row>
    <row r="31" spans="1:12" x14ac:dyDescent="0.35">
      <c r="A31" s="141">
        <v>28</v>
      </c>
      <c r="B31" s="198" t="str">
        <f>IF('1) Dateneingabe'!B38&lt;&gt;"",'1) Dateneingabe'!B38,"")</f>
        <v/>
      </c>
      <c r="C31" s="199" t="str">
        <f>IF('1) Dateneingabe'!M38&lt;&gt;"",'1) Dateneingabe'!M38,"")</f>
        <v/>
      </c>
      <c r="D31" s="200" t="str">
        <f>IF('1) Dateneingabe'!L38&lt;&gt;"",'1) Dateneingabe'!L38,"")</f>
        <v/>
      </c>
      <c r="E31" s="218" t="str">
        <f>'2a) AVR Caritas'!O32</f>
        <v/>
      </c>
      <c r="F31" s="170" t="str">
        <f>'2b) TVÖD'!N32</f>
        <v/>
      </c>
      <c r="G31" s="182" t="str">
        <f>'2c) DRK'!N32</f>
        <v/>
      </c>
      <c r="H31" s="201" t="str">
        <f>'2d) betriebliches Entgeltniveau'!F31</f>
        <v/>
      </c>
      <c r="I31" s="154" t="str">
        <f>'2a) AVR Caritas'!Q32</f>
        <v/>
      </c>
      <c r="J31" s="170" t="str">
        <f>'2b) TVÖD'!P32</f>
        <v/>
      </c>
      <c r="K31" s="182" t="str">
        <f>'2c) DRK'!P32</f>
        <v/>
      </c>
      <c r="L31" s="201" t="str">
        <f>'2d) betriebliches Entgeltniveau'!H31</f>
        <v/>
      </c>
    </row>
    <row r="32" spans="1:12" x14ac:dyDescent="0.35">
      <c r="A32" s="141">
        <v>29</v>
      </c>
      <c r="B32" s="198" t="str">
        <f>IF('1) Dateneingabe'!B39&lt;&gt;"",'1) Dateneingabe'!B39,"")</f>
        <v/>
      </c>
      <c r="C32" s="199" t="str">
        <f>IF('1) Dateneingabe'!M39&lt;&gt;"",'1) Dateneingabe'!M39,"")</f>
        <v/>
      </c>
      <c r="D32" s="200" t="str">
        <f>IF('1) Dateneingabe'!L39&lt;&gt;"",'1) Dateneingabe'!L39,"")</f>
        <v/>
      </c>
      <c r="E32" s="218" t="str">
        <f>'2a) AVR Caritas'!O33</f>
        <v/>
      </c>
      <c r="F32" s="170" t="str">
        <f>'2b) TVÖD'!N33</f>
        <v/>
      </c>
      <c r="G32" s="182" t="str">
        <f>'2c) DRK'!N33</f>
        <v/>
      </c>
      <c r="H32" s="201" t="str">
        <f>'2d) betriebliches Entgeltniveau'!F32</f>
        <v/>
      </c>
      <c r="I32" s="154" t="str">
        <f>'2a) AVR Caritas'!Q33</f>
        <v/>
      </c>
      <c r="J32" s="170" t="str">
        <f>'2b) TVÖD'!P33</f>
        <v/>
      </c>
      <c r="K32" s="182" t="str">
        <f>'2c) DRK'!P33</f>
        <v/>
      </c>
      <c r="L32" s="201" t="str">
        <f>'2d) betriebliches Entgeltniveau'!H32</f>
        <v/>
      </c>
    </row>
    <row r="33" spans="1:12" x14ac:dyDescent="0.35">
      <c r="A33" s="141">
        <v>30</v>
      </c>
      <c r="B33" s="198" t="str">
        <f>IF('1) Dateneingabe'!B40&lt;&gt;"",'1) Dateneingabe'!B40,"")</f>
        <v/>
      </c>
      <c r="C33" s="199" t="str">
        <f>IF('1) Dateneingabe'!M40&lt;&gt;"",'1) Dateneingabe'!M40,"")</f>
        <v/>
      </c>
      <c r="D33" s="200" t="str">
        <f>IF('1) Dateneingabe'!L40&lt;&gt;"",'1) Dateneingabe'!L40,"")</f>
        <v/>
      </c>
      <c r="E33" s="218" t="str">
        <f>'2a) AVR Caritas'!O34</f>
        <v/>
      </c>
      <c r="F33" s="170" t="str">
        <f>'2b) TVÖD'!N34</f>
        <v/>
      </c>
      <c r="G33" s="182" t="str">
        <f>'2c) DRK'!N34</f>
        <v/>
      </c>
      <c r="H33" s="201" t="str">
        <f>'2d) betriebliches Entgeltniveau'!F33</f>
        <v/>
      </c>
      <c r="I33" s="154" t="str">
        <f>'2a) AVR Caritas'!Q34</f>
        <v/>
      </c>
      <c r="J33" s="170" t="str">
        <f>'2b) TVÖD'!P34</f>
        <v/>
      </c>
      <c r="K33" s="182" t="str">
        <f>'2c) DRK'!P34</f>
        <v/>
      </c>
      <c r="L33" s="201" t="str">
        <f>'2d) betriebliches Entgeltniveau'!H33</f>
        <v/>
      </c>
    </row>
    <row r="34" spans="1:12" x14ac:dyDescent="0.35">
      <c r="A34" s="141">
        <v>31</v>
      </c>
      <c r="B34" s="198" t="str">
        <f>IF('1) Dateneingabe'!B41&lt;&gt;"",'1) Dateneingabe'!B41,"")</f>
        <v/>
      </c>
      <c r="C34" s="199" t="str">
        <f>IF('1) Dateneingabe'!M41&lt;&gt;"",'1) Dateneingabe'!M41,"")</f>
        <v/>
      </c>
      <c r="D34" s="200" t="str">
        <f>IF('1) Dateneingabe'!L41&lt;&gt;"",'1) Dateneingabe'!L41,"")</f>
        <v/>
      </c>
      <c r="E34" s="218" t="str">
        <f>'2a) AVR Caritas'!O35</f>
        <v/>
      </c>
      <c r="F34" s="170" t="str">
        <f>'2b) TVÖD'!N35</f>
        <v/>
      </c>
      <c r="G34" s="182" t="str">
        <f>'2c) DRK'!N35</f>
        <v/>
      </c>
      <c r="H34" s="201" t="str">
        <f>'2d) betriebliches Entgeltniveau'!F34</f>
        <v/>
      </c>
      <c r="I34" s="154" t="str">
        <f>'2a) AVR Caritas'!Q35</f>
        <v/>
      </c>
      <c r="J34" s="170" t="str">
        <f>'2b) TVÖD'!P35</f>
        <v/>
      </c>
      <c r="K34" s="182" t="str">
        <f>'2c) DRK'!P35</f>
        <v/>
      </c>
      <c r="L34" s="201" t="str">
        <f>'2d) betriebliches Entgeltniveau'!H34</f>
        <v/>
      </c>
    </row>
    <row r="35" spans="1:12" x14ac:dyDescent="0.35">
      <c r="A35" s="141">
        <v>32</v>
      </c>
      <c r="B35" s="198" t="str">
        <f>IF('1) Dateneingabe'!B42&lt;&gt;"",'1) Dateneingabe'!B42,"")</f>
        <v/>
      </c>
      <c r="C35" s="199" t="str">
        <f>IF('1) Dateneingabe'!M42&lt;&gt;"",'1) Dateneingabe'!M42,"")</f>
        <v/>
      </c>
      <c r="D35" s="200" t="str">
        <f>IF('1) Dateneingabe'!L42&lt;&gt;"",'1) Dateneingabe'!L42,"")</f>
        <v/>
      </c>
      <c r="E35" s="218" t="str">
        <f>'2a) AVR Caritas'!O36</f>
        <v/>
      </c>
      <c r="F35" s="170" t="str">
        <f>'2b) TVÖD'!N36</f>
        <v/>
      </c>
      <c r="G35" s="182" t="str">
        <f>'2c) DRK'!N36</f>
        <v/>
      </c>
      <c r="H35" s="201" t="str">
        <f>'2d) betriebliches Entgeltniveau'!F35</f>
        <v/>
      </c>
      <c r="I35" s="154" t="str">
        <f>'2a) AVR Caritas'!Q36</f>
        <v/>
      </c>
      <c r="J35" s="170" t="str">
        <f>'2b) TVÖD'!P36</f>
        <v/>
      </c>
      <c r="K35" s="182" t="str">
        <f>'2c) DRK'!P36</f>
        <v/>
      </c>
      <c r="L35" s="201" t="str">
        <f>'2d) betriebliches Entgeltniveau'!H35</f>
        <v/>
      </c>
    </row>
    <row r="36" spans="1:12" x14ac:dyDescent="0.35">
      <c r="A36" s="141">
        <v>33</v>
      </c>
      <c r="B36" s="198" t="str">
        <f>IF('1) Dateneingabe'!B43&lt;&gt;"",'1) Dateneingabe'!B43,"")</f>
        <v/>
      </c>
      <c r="C36" s="199" t="str">
        <f>IF('1) Dateneingabe'!M43&lt;&gt;"",'1) Dateneingabe'!M43,"")</f>
        <v/>
      </c>
      <c r="D36" s="200" t="str">
        <f>IF('1) Dateneingabe'!L43&lt;&gt;"",'1) Dateneingabe'!L43,"")</f>
        <v/>
      </c>
      <c r="E36" s="218" t="str">
        <f>'2a) AVR Caritas'!O37</f>
        <v/>
      </c>
      <c r="F36" s="170" t="str">
        <f>'2b) TVÖD'!N37</f>
        <v/>
      </c>
      <c r="G36" s="182" t="str">
        <f>'2c) DRK'!N37</f>
        <v/>
      </c>
      <c r="H36" s="201" t="str">
        <f>'2d) betriebliches Entgeltniveau'!F36</f>
        <v/>
      </c>
      <c r="I36" s="154" t="str">
        <f>'2a) AVR Caritas'!Q37</f>
        <v/>
      </c>
      <c r="J36" s="170" t="str">
        <f>'2b) TVÖD'!P37</f>
        <v/>
      </c>
      <c r="K36" s="182" t="str">
        <f>'2c) DRK'!P37</f>
        <v/>
      </c>
      <c r="L36" s="201" t="str">
        <f>'2d) betriebliches Entgeltniveau'!H36</f>
        <v/>
      </c>
    </row>
    <row r="37" spans="1:12" x14ac:dyDescent="0.35">
      <c r="A37" s="141">
        <v>34</v>
      </c>
      <c r="B37" s="198" t="str">
        <f>IF('1) Dateneingabe'!B44&lt;&gt;"",'1) Dateneingabe'!B44,"")</f>
        <v/>
      </c>
      <c r="C37" s="199" t="str">
        <f>IF('1) Dateneingabe'!M44&lt;&gt;"",'1) Dateneingabe'!M44,"")</f>
        <v/>
      </c>
      <c r="D37" s="200" t="str">
        <f>IF('1) Dateneingabe'!L44&lt;&gt;"",'1) Dateneingabe'!L44,"")</f>
        <v/>
      </c>
      <c r="E37" s="218" t="str">
        <f>'2a) AVR Caritas'!O38</f>
        <v/>
      </c>
      <c r="F37" s="170" t="str">
        <f>'2b) TVÖD'!N38</f>
        <v/>
      </c>
      <c r="G37" s="182" t="str">
        <f>'2c) DRK'!N38</f>
        <v/>
      </c>
      <c r="H37" s="201" t="str">
        <f>'2d) betriebliches Entgeltniveau'!F37</f>
        <v/>
      </c>
      <c r="I37" s="154" t="str">
        <f>'2a) AVR Caritas'!Q38</f>
        <v/>
      </c>
      <c r="J37" s="170" t="str">
        <f>'2b) TVÖD'!P38</f>
        <v/>
      </c>
      <c r="K37" s="182" t="str">
        <f>'2c) DRK'!P38</f>
        <v/>
      </c>
      <c r="L37" s="201" t="str">
        <f>'2d) betriebliches Entgeltniveau'!H37</f>
        <v/>
      </c>
    </row>
    <row r="38" spans="1:12" x14ac:dyDescent="0.35">
      <c r="A38" s="141">
        <v>35</v>
      </c>
      <c r="B38" s="198" t="str">
        <f>IF('1) Dateneingabe'!B45&lt;&gt;"",'1) Dateneingabe'!B45,"")</f>
        <v/>
      </c>
      <c r="C38" s="199" t="str">
        <f>IF('1) Dateneingabe'!M45&lt;&gt;"",'1) Dateneingabe'!M45,"")</f>
        <v/>
      </c>
      <c r="D38" s="200" t="str">
        <f>IF('1) Dateneingabe'!L45&lt;&gt;"",'1) Dateneingabe'!L45,"")</f>
        <v/>
      </c>
      <c r="E38" s="218" t="str">
        <f>'2a) AVR Caritas'!O39</f>
        <v/>
      </c>
      <c r="F38" s="170" t="str">
        <f>'2b) TVÖD'!N39</f>
        <v/>
      </c>
      <c r="G38" s="182" t="str">
        <f>'2c) DRK'!N39</f>
        <v/>
      </c>
      <c r="H38" s="201" t="str">
        <f>'2d) betriebliches Entgeltniveau'!F38</f>
        <v/>
      </c>
      <c r="I38" s="154" t="str">
        <f>'2a) AVR Caritas'!Q39</f>
        <v/>
      </c>
      <c r="J38" s="170" t="str">
        <f>'2b) TVÖD'!P39</f>
        <v/>
      </c>
      <c r="K38" s="182" t="str">
        <f>'2c) DRK'!P39</f>
        <v/>
      </c>
      <c r="L38" s="201" t="str">
        <f>'2d) betriebliches Entgeltniveau'!H38</f>
        <v/>
      </c>
    </row>
    <row r="39" spans="1:12" x14ac:dyDescent="0.35">
      <c r="A39" s="141">
        <v>36</v>
      </c>
      <c r="B39" s="198" t="str">
        <f>IF('1) Dateneingabe'!B46&lt;&gt;"",'1) Dateneingabe'!B46,"")</f>
        <v/>
      </c>
      <c r="C39" s="199" t="str">
        <f>IF('1) Dateneingabe'!M46&lt;&gt;"",'1) Dateneingabe'!M46,"")</f>
        <v/>
      </c>
      <c r="D39" s="200" t="str">
        <f>IF('1) Dateneingabe'!L46&lt;&gt;"",'1) Dateneingabe'!L46,"")</f>
        <v/>
      </c>
      <c r="E39" s="218" t="str">
        <f>'2a) AVR Caritas'!O40</f>
        <v/>
      </c>
      <c r="F39" s="170" t="str">
        <f>'2b) TVÖD'!N40</f>
        <v/>
      </c>
      <c r="G39" s="182" t="str">
        <f>'2c) DRK'!N40</f>
        <v/>
      </c>
      <c r="H39" s="201" t="str">
        <f>'2d) betriebliches Entgeltniveau'!F39</f>
        <v/>
      </c>
      <c r="I39" s="154" t="str">
        <f>'2a) AVR Caritas'!Q40</f>
        <v/>
      </c>
      <c r="J39" s="170" t="str">
        <f>'2b) TVÖD'!P40</f>
        <v/>
      </c>
      <c r="K39" s="182" t="str">
        <f>'2c) DRK'!P40</f>
        <v/>
      </c>
      <c r="L39" s="201" t="str">
        <f>'2d) betriebliches Entgeltniveau'!H39</f>
        <v/>
      </c>
    </row>
    <row r="40" spans="1:12" x14ac:dyDescent="0.35">
      <c r="A40" s="141">
        <v>37</v>
      </c>
      <c r="B40" s="198" t="str">
        <f>IF('1) Dateneingabe'!B47&lt;&gt;"",'1) Dateneingabe'!B47,"")</f>
        <v/>
      </c>
      <c r="C40" s="199" t="str">
        <f>IF('1) Dateneingabe'!M47&lt;&gt;"",'1) Dateneingabe'!M47,"")</f>
        <v/>
      </c>
      <c r="D40" s="200" t="str">
        <f>IF('1) Dateneingabe'!L47&lt;&gt;"",'1) Dateneingabe'!L47,"")</f>
        <v/>
      </c>
      <c r="E40" s="218" t="str">
        <f>'2a) AVR Caritas'!O41</f>
        <v/>
      </c>
      <c r="F40" s="170" t="str">
        <f>'2b) TVÖD'!N41</f>
        <v/>
      </c>
      <c r="G40" s="182" t="str">
        <f>'2c) DRK'!N41</f>
        <v/>
      </c>
      <c r="H40" s="201" t="str">
        <f>'2d) betriebliches Entgeltniveau'!F40</f>
        <v/>
      </c>
      <c r="I40" s="154" t="str">
        <f>'2a) AVR Caritas'!Q41</f>
        <v/>
      </c>
      <c r="J40" s="170" t="str">
        <f>'2b) TVÖD'!P41</f>
        <v/>
      </c>
      <c r="K40" s="182" t="str">
        <f>'2c) DRK'!P41</f>
        <v/>
      </c>
      <c r="L40" s="201" t="str">
        <f>'2d) betriebliches Entgeltniveau'!H40</f>
        <v/>
      </c>
    </row>
    <row r="41" spans="1:12" x14ac:dyDescent="0.35">
      <c r="A41" s="141">
        <v>38</v>
      </c>
      <c r="B41" s="198" t="str">
        <f>IF('1) Dateneingabe'!B48&lt;&gt;"",'1) Dateneingabe'!B48,"")</f>
        <v/>
      </c>
      <c r="C41" s="199" t="str">
        <f>IF('1) Dateneingabe'!M48&lt;&gt;"",'1) Dateneingabe'!M48,"")</f>
        <v/>
      </c>
      <c r="D41" s="200" t="str">
        <f>IF('1) Dateneingabe'!L48&lt;&gt;"",'1) Dateneingabe'!L48,"")</f>
        <v/>
      </c>
      <c r="E41" s="218" t="str">
        <f>'2a) AVR Caritas'!O42</f>
        <v/>
      </c>
      <c r="F41" s="170" t="str">
        <f>'2b) TVÖD'!N42</f>
        <v/>
      </c>
      <c r="G41" s="182" t="str">
        <f>'2c) DRK'!N42</f>
        <v/>
      </c>
      <c r="H41" s="201" t="str">
        <f>'2d) betriebliches Entgeltniveau'!F41</f>
        <v/>
      </c>
      <c r="I41" s="154" t="str">
        <f>'2a) AVR Caritas'!Q42</f>
        <v/>
      </c>
      <c r="J41" s="170" t="str">
        <f>'2b) TVÖD'!P42</f>
        <v/>
      </c>
      <c r="K41" s="182" t="str">
        <f>'2c) DRK'!P42</f>
        <v/>
      </c>
      <c r="L41" s="201" t="str">
        <f>'2d) betriebliches Entgeltniveau'!H41</f>
        <v/>
      </c>
    </row>
    <row r="42" spans="1:12" x14ac:dyDescent="0.35">
      <c r="A42" s="141">
        <v>39</v>
      </c>
      <c r="B42" s="198" t="str">
        <f>IF('1) Dateneingabe'!B49&lt;&gt;"",'1) Dateneingabe'!B49,"")</f>
        <v/>
      </c>
      <c r="C42" s="199" t="str">
        <f>IF('1) Dateneingabe'!M49&lt;&gt;"",'1) Dateneingabe'!M49,"")</f>
        <v/>
      </c>
      <c r="D42" s="200" t="str">
        <f>IF('1) Dateneingabe'!L49&lt;&gt;"",'1) Dateneingabe'!L49,"")</f>
        <v/>
      </c>
      <c r="E42" s="218" t="str">
        <f>'2a) AVR Caritas'!O43</f>
        <v/>
      </c>
      <c r="F42" s="170" t="str">
        <f>'2b) TVÖD'!N43</f>
        <v/>
      </c>
      <c r="G42" s="182" t="str">
        <f>'2c) DRK'!N43</f>
        <v/>
      </c>
      <c r="H42" s="201" t="str">
        <f>'2d) betriebliches Entgeltniveau'!F42</f>
        <v/>
      </c>
      <c r="I42" s="154" t="str">
        <f>'2a) AVR Caritas'!Q43</f>
        <v/>
      </c>
      <c r="J42" s="170" t="str">
        <f>'2b) TVÖD'!P43</f>
        <v/>
      </c>
      <c r="K42" s="182" t="str">
        <f>'2c) DRK'!P43</f>
        <v/>
      </c>
      <c r="L42" s="201" t="str">
        <f>'2d) betriebliches Entgeltniveau'!H42</f>
        <v/>
      </c>
    </row>
    <row r="43" spans="1:12" x14ac:dyDescent="0.35">
      <c r="A43" s="141">
        <v>40</v>
      </c>
      <c r="B43" s="198" t="str">
        <f>IF('1) Dateneingabe'!B50&lt;&gt;"",'1) Dateneingabe'!B50,"")</f>
        <v/>
      </c>
      <c r="C43" s="199" t="str">
        <f>IF('1) Dateneingabe'!M50&lt;&gt;"",'1) Dateneingabe'!M50,"")</f>
        <v/>
      </c>
      <c r="D43" s="200" t="str">
        <f>IF('1) Dateneingabe'!L50&lt;&gt;"",'1) Dateneingabe'!L50,"")</f>
        <v/>
      </c>
      <c r="E43" s="218" t="str">
        <f>'2a) AVR Caritas'!O44</f>
        <v/>
      </c>
      <c r="F43" s="170" t="str">
        <f>'2b) TVÖD'!N44</f>
        <v/>
      </c>
      <c r="G43" s="182" t="str">
        <f>'2c) DRK'!N44</f>
        <v/>
      </c>
      <c r="H43" s="201" t="str">
        <f>'2d) betriebliches Entgeltniveau'!F43</f>
        <v/>
      </c>
      <c r="I43" s="154" t="str">
        <f>'2a) AVR Caritas'!Q44</f>
        <v/>
      </c>
      <c r="J43" s="170" t="str">
        <f>'2b) TVÖD'!P44</f>
        <v/>
      </c>
      <c r="K43" s="182" t="str">
        <f>'2c) DRK'!P44</f>
        <v/>
      </c>
      <c r="L43" s="201" t="str">
        <f>'2d) betriebliches Entgeltniveau'!H43</f>
        <v/>
      </c>
    </row>
    <row r="44" spans="1:12" x14ac:dyDescent="0.35">
      <c r="A44" s="141">
        <v>41</v>
      </c>
      <c r="B44" s="198" t="str">
        <f>IF('1) Dateneingabe'!B51&lt;&gt;"",'1) Dateneingabe'!B51,"")</f>
        <v/>
      </c>
      <c r="C44" s="199" t="str">
        <f>IF('1) Dateneingabe'!M51&lt;&gt;"",'1) Dateneingabe'!M51,"")</f>
        <v/>
      </c>
      <c r="D44" s="200" t="str">
        <f>IF('1) Dateneingabe'!L51&lt;&gt;"",'1) Dateneingabe'!L51,"")</f>
        <v/>
      </c>
      <c r="E44" s="218" t="str">
        <f>'2a) AVR Caritas'!O45</f>
        <v/>
      </c>
      <c r="F44" s="170" t="str">
        <f>'2b) TVÖD'!N45</f>
        <v/>
      </c>
      <c r="G44" s="182" t="str">
        <f>'2c) DRK'!N45</f>
        <v/>
      </c>
      <c r="H44" s="201" t="str">
        <f>'2d) betriebliches Entgeltniveau'!F44</f>
        <v/>
      </c>
      <c r="I44" s="154" t="str">
        <f>'2a) AVR Caritas'!Q45</f>
        <v/>
      </c>
      <c r="J44" s="170" t="str">
        <f>'2b) TVÖD'!P45</f>
        <v/>
      </c>
      <c r="K44" s="182" t="str">
        <f>'2c) DRK'!P45</f>
        <v/>
      </c>
      <c r="L44" s="201" t="str">
        <f>'2d) betriebliches Entgeltniveau'!H44</f>
        <v/>
      </c>
    </row>
    <row r="45" spans="1:12" x14ac:dyDescent="0.35">
      <c r="A45" s="141">
        <v>42</v>
      </c>
      <c r="B45" s="198" t="str">
        <f>IF('1) Dateneingabe'!B52&lt;&gt;"",'1) Dateneingabe'!B52,"")</f>
        <v/>
      </c>
      <c r="C45" s="199" t="str">
        <f>IF('1) Dateneingabe'!M52&lt;&gt;"",'1) Dateneingabe'!M52,"")</f>
        <v/>
      </c>
      <c r="D45" s="200" t="str">
        <f>IF('1) Dateneingabe'!L52&lt;&gt;"",'1) Dateneingabe'!L52,"")</f>
        <v/>
      </c>
      <c r="E45" s="218" t="str">
        <f>'2a) AVR Caritas'!O46</f>
        <v/>
      </c>
      <c r="F45" s="170" t="str">
        <f>'2b) TVÖD'!N46</f>
        <v/>
      </c>
      <c r="G45" s="182" t="str">
        <f>'2c) DRK'!N46</f>
        <v/>
      </c>
      <c r="H45" s="201" t="str">
        <f>'2d) betriebliches Entgeltniveau'!F45</f>
        <v/>
      </c>
      <c r="I45" s="154" t="str">
        <f>'2a) AVR Caritas'!Q46</f>
        <v/>
      </c>
      <c r="J45" s="170" t="str">
        <f>'2b) TVÖD'!P46</f>
        <v/>
      </c>
      <c r="K45" s="182" t="str">
        <f>'2c) DRK'!P46</f>
        <v/>
      </c>
      <c r="L45" s="201" t="str">
        <f>'2d) betriebliches Entgeltniveau'!H45</f>
        <v/>
      </c>
    </row>
    <row r="46" spans="1:12" x14ac:dyDescent="0.35">
      <c r="A46" s="141">
        <v>43</v>
      </c>
      <c r="B46" s="198" t="str">
        <f>IF('1) Dateneingabe'!B53&lt;&gt;"",'1) Dateneingabe'!B53,"")</f>
        <v/>
      </c>
      <c r="C46" s="199" t="str">
        <f>IF('1) Dateneingabe'!M53&lt;&gt;"",'1) Dateneingabe'!M53,"")</f>
        <v/>
      </c>
      <c r="D46" s="200" t="str">
        <f>IF('1) Dateneingabe'!L53&lt;&gt;"",'1) Dateneingabe'!L53,"")</f>
        <v/>
      </c>
      <c r="E46" s="218" t="str">
        <f>'2a) AVR Caritas'!O47</f>
        <v/>
      </c>
      <c r="F46" s="170" t="str">
        <f>'2b) TVÖD'!N47</f>
        <v/>
      </c>
      <c r="G46" s="182" t="str">
        <f>'2c) DRK'!N47</f>
        <v/>
      </c>
      <c r="H46" s="201" t="str">
        <f>'2d) betriebliches Entgeltniveau'!F46</f>
        <v/>
      </c>
      <c r="I46" s="154" t="str">
        <f>'2a) AVR Caritas'!Q47</f>
        <v/>
      </c>
      <c r="J46" s="170" t="str">
        <f>'2b) TVÖD'!P47</f>
        <v/>
      </c>
      <c r="K46" s="182" t="str">
        <f>'2c) DRK'!P47</f>
        <v/>
      </c>
      <c r="L46" s="201" t="str">
        <f>'2d) betriebliches Entgeltniveau'!H46</f>
        <v/>
      </c>
    </row>
    <row r="47" spans="1:12" x14ac:dyDescent="0.35">
      <c r="A47" s="141">
        <v>44</v>
      </c>
      <c r="B47" s="198" t="str">
        <f>IF('1) Dateneingabe'!B54&lt;&gt;"",'1) Dateneingabe'!B54,"")</f>
        <v/>
      </c>
      <c r="C47" s="199" t="str">
        <f>IF('1) Dateneingabe'!M54&lt;&gt;"",'1) Dateneingabe'!M54,"")</f>
        <v/>
      </c>
      <c r="D47" s="200" t="str">
        <f>IF('1) Dateneingabe'!L54&lt;&gt;"",'1) Dateneingabe'!L54,"")</f>
        <v/>
      </c>
      <c r="E47" s="218" t="str">
        <f>'2a) AVR Caritas'!O48</f>
        <v/>
      </c>
      <c r="F47" s="170" t="str">
        <f>'2b) TVÖD'!N48</f>
        <v/>
      </c>
      <c r="G47" s="182" t="str">
        <f>'2c) DRK'!N48</f>
        <v/>
      </c>
      <c r="H47" s="201" t="str">
        <f>'2d) betriebliches Entgeltniveau'!F47</f>
        <v/>
      </c>
      <c r="I47" s="154" t="str">
        <f>'2a) AVR Caritas'!Q48</f>
        <v/>
      </c>
      <c r="J47" s="170" t="str">
        <f>'2b) TVÖD'!P48</f>
        <v/>
      </c>
      <c r="K47" s="182" t="str">
        <f>'2c) DRK'!P48</f>
        <v/>
      </c>
      <c r="L47" s="201" t="str">
        <f>'2d) betriebliches Entgeltniveau'!H47</f>
        <v/>
      </c>
    </row>
    <row r="48" spans="1:12" x14ac:dyDescent="0.35">
      <c r="A48" s="141">
        <v>45</v>
      </c>
      <c r="B48" s="198" t="str">
        <f>IF('1) Dateneingabe'!B55&lt;&gt;"",'1) Dateneingabe'!B55,"")</f>
        <v/>
      </c>
      <c r="C48" s="199" t="str">
        <f>IF('1) Dateneingabe'!M55&lt;&gt;"",'1) Dateneingabe'!M55,"")</f>
        <v/>
      </c>
      <c r="D48" s="200" t="str">
        <f>IF('1) Dateneingabe'!L55&lt;&gt;"",'1) Dateneingabe'!L55,"")</f>
        <v/>
      </c>
      <c r="E48" s="218" t="str">
        <f>'2a) AVR Caritas'!O49</f>
        <v/>
      </c>
      <c r="F48" s="170" t="str">
        <f>'2b) TVÖD'!N49</f>
        <v/>
      </c>
      <c r="G48" s="182" t="str">
        <f>'2c) DRK'!N49</f>
        <v/>
      </c>
      <c r="H48" s="201" t="str">
        <f>'2d) betriebliches Entgeltniveau'!F48</f>
        <v/>
      </c>
      <c r="I48" s="154" t="str">
        <f>'2a) AVR Caritas'!Q49</f>
        <v/>
      </c>
      <c r="J48" s="170" t="str">
        <f>'2b) TVÖD'!P49</f>
        <v/>
      </c>
      <c r="K48" s="182" t="str">
        <f>'2c) DRK'!P49</f>
        <v/>
      </c>
      <c r="L48" s="201" t="str">
        <f>'2d) betriebliches Entgeltniveau'!H48</f>
        <v/>
      </c>
    </row>
    <row r="49" spans="1:12" x14ac:dyDescent="0.35">
      <c r="A49" s="141">
        <v>46</v>
      </c>
      <c r="B49" s="198" t="str">
        <f>IF('1) Dateneingabe'!B56&lt;&gt;"",'1) Dateneingabe'!B56,"")</f>
        <v/>
      </c>
      <c r="C49" s="199" t="str">
        <f>IF('1) Dateneingabe'!M56&lt;&gt;"",'1) Dateneingabe'!M56,"")</f>
        <v/>
      </c>
      <c r="D49" s="200" t="str">
        <f>IF('1) Dateneingabe'!L56&lt;&gt;"",'1) Dateneingabe'!L56,"")</f>
        <v/>
      </c>
      <c r="E49" s="218" t="str">
        <f>'2a) AVR Caritas'!O50</f>
        <v/>
      </c>
      <c r="F49" s="170" t="str">
        <f>'2b) TVÖD'!N50</f>
        <v/>
      </c>
      <c r="G49" s="182" t="str">
        <f>'2c) DRK'!N50</f>
        <v/>
      </c>
      <c r="H49" s="201" t="str">
        <f>'2d) betriebliches Entgeltniveau'!F49</f>
        <v/>
      </c>
      <c r="I49" s="154" t="str">
        <f>'2a) AVR Caritas'!Q50</f>
        <v/>
      </c>
      <c r="J49" s="170" t="str">
        <f>'2b) TVÖD'!P50</f>
        <v/>
      </c>
      <c r="K49" s="182" t="str">
        <f>'2c) DRK'!P50</f>
        <v/>
      </c>
      <c r="L49" s="201" t="str">
        <f>'2d) betriebliches Entgeltniveau'!H49</f>
        <v/>
      </c>
    </row>
    <row r="50" spans="1:12" x14ac:dyDescent="0.35">
      <c r="A50" s="141">
        <v>47</v>
      </c>
      <c r="B50" s="198" t="str">
        <f>IF('1) Dateneingabe'!B57&lt;&gt;"",'1) Dateneingabe'!B57,"")</f>
        <v/>
      </c>
      <c r="C50" s="199" t="str">
        <f>IF('1) Dateneingabe'!M57&lt;&gt;"",'1) Dateneingabe'!M57,"")</f>
        <v/>
      </c>
      <c r="D50" s="200" t="str">
        <f>IF('1) Dateneingabe'!L57&lt;&gt;"",'1) Dateneingabe'!L57,"")</f>
        <v/>
      </c>
      <c r="E50" s="218" t="str">
        <f>'2a) AVR Caritas'!O51</f>
        <v/>
      </c>
      <c r="F50" s="170" t="str">
        <f>'2b) TVÖD'!N51</f>
        <v/>
      </c>
      <c r="G50" s="182" t="str">
        <f>'2c) DRK'!N51</f>
        <v/>
      </c>
      <c r="H50" s="201" t="str">
        <f>'2d) betriebliches Entgeltniveau'!F50</f>
        <v/>
      </c>
      <c r="I50" s="154" t="str">
        <f>'2a) AVR Caritas'!Q51</f>
        <v/>
      </c>
      <c r="J50" s="170" t="str">
        <f>'2b) TVÖD'!P51</f>
        <v/>
      </c>
      <c r="K50" s="182" t="str">
        <f>'2c) DRK'!P51</f>
        <v/>
      </c>
      <c r="L50" s="201" t="str">
        <f>'2d) betriebliches Entgeltniveau'!H50</f>
        <v/>
      </c>
    </row>
    <row r="51" spans="1:12" x14ac:dyDescent="0.35">
      <c r="A51" s="141">
        <v>48</v>
      </c>
      <c r="B51" s="198" t="str">
        <f>IF('1) Dateneingabe'!B58&lt;&gt;"",'1) Dateneingabe'!B58,"")</f>
        <v/>
      </c>
      <c r="C51" s="199" t="str">
        <f>IF('1) Dateneingabe'!M58&lt;&gt;"",'1) Dateneingabe'!M58,"")</f>
        <v/>
      </c>
      <c r="D51" s="200" t="str">
        <f>IF('1) Dateneingabe'!L58&lt;&gt;"",'1) Dateneingabe'!L58,"")</f>
        <v/>
      </c>
      <c r="E51" s="218" t="str">
        <f>'2a) AVR Caritas'!O52</f>
        <v/>
      </c>
      <c r="F51" s="170" t="str">
        <f>'2b) TVÖD'!N52</f>
        <v/>
      </c>
      <c r="G51" s="182" t="str">
        <f>'2c) DRK'!N52</f>
        <v/>
      </c>
      <c r="H51" s="201" t="str">
        <f>'2d) betriebliches Entgeltniveau'!F51</f>
        <v/>
      </c>
      <c r="I51" s="154" t="str">
        <f>'2a) AVR Caritas'!Q52</f>
        <v/>
      </c>
      <c r="J51" s="170" t="str">
        <f>'2b) TVÖD'!P52</f>
        <v/>
      </c>
      <c r="K51" s="182" t="str">
        <f>'2c) DRK'!P52</f>
        <v/>
      </c>
      <c r="L51" s="201" t="str">
        <f>'2d) betriebliches Entgeltniveau'!H51</f>
        <v/>
      </c>
    </row>
    <row r="52" spans="1:12" x14ac:dyDescent="0.35">
      <c r="A52" s="141">
        <v>49</v>
      </c>
      <c r="B52" s="198" t="str">
        <f>IF('1) Dateneingabe'!B59&lt;&gt;"",'1) Dateneingabe'!B59,"")</f>
        <v/>
      </c>
      <c r="C52" s="199" t="str">
        <f>IF('1) Dateneingabe'!M59&lt;&gt;"",'1) Dateneingabe'!M59,"")</f>
        <v/>
      </c>
      <c r="D52" s="200" t="str">
        <f>IF('1) Dateneingabe'!L59&lt;&gt;"",'1) Dateneingabe'!L59,"")</f>
        <v/>
      </c>
      <c r="E52" s="218" t="str">
        <f>'2a) AVR Caritas'!O53</f>
        <v/>
      </c>
      <c r="F52" s="170" t="str">
        <f>'2b) TVÖD'!N53</f>
        <v/>
      </c>
      <c r="G52" s="182" t="str">
        <f>'2c) DRK'!N53</f>
        <v/>
      </c>
      <c r="H52" s="201" t="str">
        <f>'2d) betriebliches Entgeltniveau'!F52</f>
        <v/>
      </c>
      <c r="I52" s="154" t="str">
        <f>'2a) AVR Caritas'!Q53</f>
        <v/>
      </c>
      <c r="J52" s="170" t="str">
        <f>'2b) TVÖD'!P53</f>
        <v/>
      </c>
      <c r="K52" s="182" t="str">
        <f>'2c) DRK'!P53</f>
        <v/>
      </c>
      <c r="L52" s="201" t="str">
        <f>'2d) betriebliches Entgeltniveau'!H52</f>
        <v/>
      </c>
    </row>
    <row r="53" spans="1:12" x14ac:dyDescent="0.35">
      <c r="A53" s="141">
        <v>50</v>
      </c>
      <c r="B53" s="198" t="str">
        <f>IF('1) Dateneingabe'!B60&lt;&gt;"",'1) Dateneingabe'!B60,"")</f>
        <v/>
      </c>
      <c r="C53" s="199" t="str">
        <f>IF('1) Dateneingabe'!M60&lt;&gt;"",'1) Dateneingabe'!M60,"")</f>
        <v/>
      </c>
      <c r="D53" s="200" t="str">
        <f>IF('1) Dateneingabe'!L60&lt;&gt;"",'1) Dateneingabe'!L60,"")</f>
        <v/>
      </c>
      <c r="E53" s="218" t="str">
        <f>'2a) AVR Caritas'!O54</f>
        <v/>
      </c>
      <c r="F53" s="170" t="str">
        <f>'2b) TVÖD'!N54</f>
        <v/>
      </c>
      <c r="G53" s="182" t="str">
        <f>'2c) DRK'!N54</f>
        <v/>
      </c>
      <c r="H53" s="201" t="str">
        <f>'2d) betriebliches Entgeltniveau'!F53</f>
        <v/>
      </c>
      <c r="I53" s="154" t="str">
        <f>'2a) AVR Caritas'!Q54</f>
        <v/>
      </c>
      <c r="J53" s="170" t="str">
        <f>'2b) TVÖD'!P54</f>
        <v/>
      </c>
      <c r="K53" s="182" t="str">
        <f>'2c) DRK'!P54</f>
        <v/>
      </c>
      <c r="L53" s="201" t="str">
        <f>'2d) betriebliches Entgeltniveau'!H53</f>
        <v/>
      </c>
    </row>
    <row r="54" spans="1:12" x14ac:dyDescent="0.35">
      <c r="A54" s="141">
        <v>51</v>
      </c>
      <c r="B54" s="198" t="str">
        <f>IF('1) Dateneingabe'!B61&lt;&gt;"",'1) Dateneingabe'!B61,"")</f>
        <v/>
      </c>
      <c r="C54" s="199" t="str">
        <f>IF('1) Dateneingabe'!M61&lt;&gt;"",'1) Dateneingabe'!M61,"")</f>
        <v/>
      </c>
      <c r="D54" s="200" t="str">
        <f>IF('1) Dateneingabe'!L61&lt;&gt;"",'1) Dateneingabe'!L61,"")</f>
        <v/>
      </c>
      <c r="E54" s="218" t="str">
        <f>'2a) AVR Caritas'!O55</f>
        <v/>
      </c>
      <c r="F54" s="170" t="str">
        <f>'2b) TVÖD'!N55</f>
        <v/>
      </c>
      <c r="G54" s="182" t="str">
        <f>'2c) DRK'!N55</f>
        <v/>
      </c>
      <c r="H54" s="201" t="str">
        <f>'2d) betriebliches Entgeltniveau'!F54</f>
        <v/>
      </c>
      <c r="I54" s="154" t="str">
        <f>'2a) AVR Caritas'!Q55</f>
        <v/>
      </c>
      <c r="J54" s="170" t="str">
        <f>'2b) TVÖD'!P55</f>
        <v/>
      </c>
      <c r="K54" s="182" t="str">
        <f>'2c) DRK'!P55</f>
        <v/>
      </c>
      <c r="L54" s="201" t="str">
        <f>'2d) betriebliches Entgeltniveau'!H54</f>
        <v/>
      </c>
    </row>
    <row r="55" spans="1:12" x14ac:dyDescent="0.35">
      <c r="A55" s="141">
        <v>52</v>
      </c>
      <c r="B55" s="198" t="str">
        <f>IF('1) Dateneingabe'!B62&lt;&gt;"",'1) Dateneingabe'!B62,"")</f>
        <v/>
      </c>
      <c r="C55" s="199" t="str">
        <f>IF('1) Dateneingabe'!M62&lt;&gt;"",'1) Dateneingabe'!M62,"")</f>
        <v/>
      </c>
      <c r="D55" s="200" t="str">
        <f>IF('1) Dateneingabe'!L62&lt;&gt;"",'1) Dateneingabe'!L62,"")</f>
        <v/>
      </c>
      <c r="E55" s="218" t="str">
        <f>'2a) AVR Caritas'!O56</f>
        <v/>
      </c>
      <c r="F55" s="170" t="str">
        <f>'2b) TVÖD'!N56</f>
        <v/>
      </c>
      <c r="G55" s="182" t="str">
        <f>'2c) DRK'!N56</f>
        <v/>
      </c>
      <c r="H55" s="201" t="str">
        <f>'2d) betriebliches Entgeltniveau'!F55</f>
        <v/>
      </c>
      <c r="I55" s="154" t="str">
        <f>'2a) AVR Caritas'!Q56</f>
        <v/>
      </c>
      <c r="J55" s="170" t="str">
        <f>'2b) TVÖD'!P56</f>
        <v/>
      </c>
      <c r="K55" s="182" t="str">
        <f>'2c) DRK'!P56</f>
        <v/>
      </c>
      <c r="L55" s="201" t="str">
        <f>'2d) betriebliches Entgeltniveau'!H55</f>
        <v/>
      </c>
    </row>
    <row r="56" spans="1:12" x14ac:dyDescent="0.35">
      <c r="A56" s="141">
        <v>53</v>
      </c>
      <c r="B56" s="198" t="str">
        <f>IF('1) Dateneingabe'!B63&lt;&gt;"",'1) Dateneingabe'!B63,"")</f>
        <v/>
      </c>
      <c r="C56" s="199" t="str">
        <f>IF('1) Dateneingabe'!M63&lt;&gt;"",'1) Dateneingabe'!M63,"")</f>
        <v/>
      </c>
      <c r="D56" s="200" t="str">
        <f>IF('1) Dateneingabe'!L63&lt;&gt;"",'1) Dateneingabe'!L63,"")</f>
        <v/>
      </c>
      <c r="E56" s="218" t="str">
        <f>'2a) AVR Caritas'!O57</f>
        <v/>
      </c>
      <c r="F56" s="170" t="str">
        <f>'2b) TVÖD'!N57</f>
        <v/>
      </c>
      <c r="G56" s="182" t="str">
        <f>'2c) DRK'!N57</f>
        <v/>
      </c>
      <c r="H56" s="201" t="str">
        <f>'2d) betriebliches Entgeltniveau'!F56</f>
        <v/>
      </c>
      <c r="I56" s="154" t="str">
        <f>'2a) AVR Caritas'!Q57</f>
        <v/>
      </c>
      <c r="J56" s="170" t="str">
        <f>'2b) TVÖD'!P57</f>
        <v/>
      </c>
      <c r="K56" s="182" t="str">
        <f>'2c) DRK'!P57</f>
        <v/>
      </c>
      <c r="L56" s="201" t="str">
        <f>'2d) betriebliches Entgeltniveau'!H56</f>
        <v/>
      </c>
    </row>
    <row r="57" spans="1:12" x14ac:dyDescent="0.35">
      <c r="A57" s="141">
        <v>54</v>
      </c>
      <c r="B57" s="198" t="str">
        <f>IF('1) Dateneingabe'!B64&lt;&gt;"",'1) Dateneingabe'!B64,"")</f>
        <v/>
      </c>
      <c r="C57" s="199" t="str">
        <f>IF('1) Dateneingabe'!M64&lt;&gt;"",'1) Dateneingabe'!M64,"")</f>
        <v/>
      </c>
      <c r="D57" s="200" t="str">
        <f>IF('1) Dateneingabe'!L64&lt;&gt;"",'1) Dateneingabe'!L64,"")</f>
        <v/>
      </c>
      <c r="E57" s="218" t="str">
        <f>'2a) AVR Caritas'!O58</f>
        <v/>
      </c>
      <c r="F57" s="170" t="str">
        <f>'2b) TVÖD'!N58</f>
        <v/>
      </c>
      <c r="G57" s="182" t="str">
        <f>'2c) DRK'!N58</f>
        <v/>
      </c>
      <c r="H57" s="201" t="str">
        <f>'2d) betriebliches Entgeltniveau'!F57</f>
        <v/>
      </c>
      <c r="I57" s="154" t="str">
        <f>'2a) AVR Caritas'!Q58</f>
        <v/>
      </c>
      <c r="J57" s="170" t="str">
        <f>'2b) TVÖD'!P58</f>
        <v/>
      </c>
      <c r="K57" s="182" t="str">
        <f>'2c) DRK'!P58</f>
        <v/>
      </c>
      <c r="L57" s="201" t="str">
        <f>'2d) betriebliches Entgeltniveau'!H57</f>
        <v/>
      </c>
    </row>
    <row r="58" spans="1:12" x14ac:dyDescent="0.35">
      <c r="A58" s="141">
        <v>55</v>
      </c>
      <c r="B58" s="198" t="str">
        <f>IF('1) Dateneingabe'!B65&lt;&gt;"",'1) Dateneingabe'!B65,"")</f>
        <v/>
      </c>
      <c r="C58" s="199" t="str">
        <f>IF('1) Dateneingabe'!M65&lt;&gt;"",'1) Dateneingabe'!M65,"")</f>
        <v/>
      </c>
      <c r="D58" s="200" t="str">
        <f>IF('1) Dateneingabe'!L65&lt;&gt;"",'1) Dateneingabe'!L65,"")</f>
        <v/>
      </c>
      <c r="E58" s="218" t="str">
        <f>'2a) AVR Caritas'!O59</f>
        <v/>
      </c>
      <c r="F58" s="170" t="str">
        <f>'2b) TVÖD'!N59</f>
        <v/>
      </c>
      <c r="G58" s="182" t="str">
        <f>'2c) DRK'!N59</f>
        <v/>
      </c>
      <c r="H58" s="201" t="str">
        <f>'2d) betriebliches Entgeltniveau'!F58</f>
        <v/>
      </c>
      <c r="I58" s="154" t="str">
        <f>'2a) AVR Caritas'!Q59</f>
        <v/>
      </c>
      <c r="J58" s="170" t="str">
        <f>'2b) TVÖD'!P59</f>
        <v/>
      </c>
      <c r="K58" s="182" t="str">
        <f>'2c) DRK'!P59</f>
        <v/>
      </c>
      <c r="L58" s="201" t="str">
        <f>'2d) betriebliches Entgeltniveau'!H58</f>
        <v/>
      </c>
    </row>
    <row r="59" spans="1:12" x14ac:dyDescent="0.35">
      <c r="A59" s="141">
        <v>56</v>
      </c>
      <c r="B59" s="198" t="str">
        <f>IF('1) Dateneingabe'!B66&lt;&gt;"",'1) Dateneingabe'!B66,"")</f>
        <v/>
      </c>
      <c r="C59" s="199" t="str">
        <f>IF('1) Dateneingabe'!M66&lt;&gt;"",'1) Dateneingabe'!M66,"")</f>
        <v/>
      </c>
      <c r="D59" s="200" t="str">
        <f>IF('1) Dateneingabe'!L66&lt;&gt;"",'1) Dateneingabe'!L66,"")</f>
        <v/>
      </c>
      <c r="E59" s="218" t="str">
        <f>'2a) AVR Caritas'!O60</f>
        <v/>
      </c>
      <c r="F59" s="170" t="str">
        <f>'2b) TVÖD'!N60</f>
        <v/>
      </c>
      <c r="G59" s="182" t="str">
        <f>'2c) DRK'!N60</f>
        <v/>
      </c>
      <c r="H59" s="201" t="str">
        <f>'2d) betriebliches Entgeltniveau'!F59</f>
        <v/>
      </c>
      <c r="I59" s="154" t="str">
        <f>'2a) AVR Caritas'!Q60</f>
        <v/>
      </c>
      <c r="J59" s="170" t="str">
        <f>'2b) TVÖD'!P60</f>
        <v/>
      </c>
      <c r="K59" s="182" t="str">
        <f>'2c) DRK'!P60</f>
        <v/>
      </c>
      <c r="L59" s="201" t="str">
        <f>'2d) betriebliches Entgeltniveau'!H59</f>
        <v/>
      </c>
    </row>
    <row r="60" spans="1:12" x14ac:dyDescent="0.35">
      <c r="A60" s="141">
        <v>57</v>
      </c>
      <c r="B60" s="198" t="str">
        <f>IF('1) Dateneingabe'!B67&lt;&gt;"",'1) Dateneingabe'!B67,"")</f>
        <v/>
      </c>
      <c r="C60" s="199" t="str">
        <f>IF('1) Dateneingabe'!M67&lt;&gt;"",'1) Dateneingabe'!M67,"")</f>
        <v/>
      </c>
      <c r="D60" s="200" t="str">
        <f>IF('1) Dateneingabe'!L67&lt;&gt;"",'1) Dateneingabe'!L67,"")</f>
        <v/>
      </c>
      <c r="E60" s="218" t="str">
        <f>'2a) AVR Caritas'!O61</f>
        <v/>
      </c>
      <c r="F60" s="170" t="str">
        <f>'2b) TVÖD'!N61</f>
        <v/>
      </c>
      <c r="G60" s="182" t="str">
        <f>'2c) DRK'!N61</f>
        <v/>
      </c>
      <c r="H60" s="201" t="str">
        <f>'2d) betriebliches Entgeltniveau'!F60</f>
        <v/>
      </c>
      <c r="I60" s="154" t="str">
        <f>'2a) AVR Caritas'!Q61</f>
        <v/>
      </c>
      <c r="J60" s="170" t="str">
        <f>'2b) TVÖD'!P61</f>
        <v/>
      </c>
      <c r="K60" s="182" t="str">
        <f>'2c) DRK'!P61</f>
        <v/>
      </c>
      <c r="L60" s="201" t="str">
        <f>'2d) betriebliches Entgeltniveau'!H60</f>
        <v/>
      </c>
    </row>
    <row r="61" spans="1:12" x14ac:dyDescent="0.35">
      <c r="A61" s="141">
        <v>58</v>
      </c>
      <c r="B61" s="198" t="str">
        <f>IF('1) Dateneingabe'!B68&lt;&gt;"",'1) Dateneingabe'!B68,"")</f>
        <v/>
      </c>
      <c r="C61" s="199" t="str">
        <f>IF('1) Dateneingabe'!M68&lt;&gt;"",'1) Dateneingabe'!M68,"")</f>
        <v/>
      </c>
      <c r="D61" s="200" t="str">
        <f>IF('1) Dateneingabe'!L68&lt;&gt;"",'1) Dateneingabe'!L68,"")</f>
        <v/>
      </c>
      <c r="E61" s="218" t="str">
        <f>'2a) AVR Caritas'!O62</f>
        <v/>
      </c>
      <c r="F61" s="170" t="str">
        <f>'2b) TVÖD'!N62</f>
        <v/>
      </c>
      <c r="G61" s="182" t="str">
        <f>'2c) DRK'!N62</f>
        <v/>
      </c>
      <c r="H61" s="201" t="str">
        <f>'2d) betriebliches Entgeltniveau'!F61</f>
        <v/>
      </c>
      <c r="I61" s="154" t="str">
        <f>'2a) AVR Caritas'!Q62</f>
        <v/>
      </c>
      <c r="J61" s="170" t="str">
        <f>'2b) TVÖD'!P62</f>
        <v/>
      </c>
      <c r="K61" s="182" t="str">
        <f>'2c) DRK'!P62</f>
        <v/>
      </c>
      <c r="L61" s="201" t="str">
        <f>'2d) betriebliches Entgeltniveau'!H61</f>
        <v/>
      </c>
    </row>
    <row r="62" spans="1:12" x14ac:dyDescent="0.35">
      <c r="A62" s="141">
        <v>59</v>
      </c>
      <c r="B62" s="198" t="str">
        <f>IF('1) Dateneingabe'!B69&lt;&gt;"",'1) Dateneingabe'!B69,"")</f>
        <v/>
      </c>
      <c r="C62" s="199" t="str">
        <f>IF('1) Dateneingabe'!M69&lt;&gt;"",'1) Dateneingabe'!M69,"")</f>
        <v/>
      </c>
      <c r="D62" s="200" t="str">
        <f>IF('1) Dateneingabe'!L69&lt;&gt;"",'1) Dateneingabe'!L69,"")</f>
        <v/>
      </c>
      <c r="E62" s="218" t="str">
        <f>'2a) AVR Caritas'!O63</f>
        <v/>
      </c>
      <c r="F62" s="170" t="str">
        <f>'2b) TVÖD'!N63</f>
        <v/>
      </c>
      <c r="G62" s="182" t="str">
        <f>'2c) DRK'!N63</f>
        <v/>
      </c>
      <c r="H62" s="201" t="str">
        <f>'2d) betriebliches Entgeltniveau'!F62</f>
        <v/>
      </c>
      <c r="I62" s="154" t="str">
        <f>'2a) AVR Caritas'!Q63</f>
        <v/>
      </c>
      <c r="J62" s="170" t="str">
        <f>'2b) TVÖD'!P63</f>
        <v/>
      </c>
      <c r="K62" s="182" t="str">
        <f>'2c) DRK'!P63</f>
        <v/>
      </c>
      <c r="L62" s="201" t="str">
        <f>'2d) betriebliches Entgeltniveau'!H62</f>
        <v/>
      </c>
    </row>
    <row r="63" spans="1:12" x14ac:dyDescent="0.35">
      <c r="A63" s="141">
        <v>60</v>
      </c>
      <c r="B63" s="198" t="str">
        <f>IF('1) Dateneingabe'!B70&lt;&gt;"",'1) Dateneingabe'!B70,"")</f>
        <v/>
      </c>
      <c r="C63" s="199" t="str">
        <f>IF('1) Dateneingabe'!M70&lt;&gt;"",'1) Dateneingabe'!M70,"")</f>
        <v/>
      </c>
      <c r="D63" s="200" t="str">
        <f>IF('1) Dateneingabe'!L70&lt;&gt;"",'1) Dateneingabe'!L70,"")</f>
        <v/>
      </c>
      <c r="E63" s="218" t="str">
        <f>'2a) AVR Caritas'!O64</f>
        <v/>
      </c>
      <c r="F63" s="170" t="str">
        <f>'2b) TVÖD'!N64</f>
        <v/>
      </c>
      <c r="G63" s="182" t="str">
        <f>'2c) DRK'!N64</f>
        <v/>
      </c>
      <c r="H63" s="201" t="str">
        <f>'2d) betriebliches Entgeltniveau'!F63</f>
        <v/>
      </c>
      <c r="I63" s="154" t="str">
        <f>'2a) AVR Caritas'!Q64</f>
        <v/>
      </c>
      <c r="J63" s="170" t="str">
        <f>'2b) TVÖD'!P64</f>
        <v/>
      </c>
      <c r="K63" s="182" t="str">
        <f>'2c) DRK'!P64</f>
        <v/>
      </c>
      <c r="L63" s="201" t="str">
        <f>'2d) betriebliches Entgeltniveau'!H63</f>
        <v/>
      </c>
    </row>
    <row r="64" spans="1:12" x14ac:dyDescent="0.35">
      <c r="A64" s="141">
        <v>61</v>
      </c>
      <c r="B64" s="198" t="str">
        <f>IF('1) Dateneingabe'!B71&lt;&gt;"",'1) Dateneingabe'!B71,"")</f>
        <v/>
      </c>
      <c r="C64" s="199" t="str">
        <f>IF('1) Dateneingabe'!M71&lt;&gt;"",'1) Dateneingabe'!M71,"")</f>
        <v/>
      </c>
      <c r="D64" s="200" t="str">
        <f>IF('1) Dateneingabe'!L71&lt;&gt;"",'1) Dateneingabe'!L71,"")</f>
        <v/>
      </c>
      <c r="E64" s="218" t="str">
        <f>'2a) AVR Caritas'!O65</f>
        <v/>
      </c>
      <c r="F64" s="170" t="str">
        <f>'2b) TVÖD'!N65</f>
        <v/>
      </c>
      <c r="G64" s="182" t="str">
        <f>'2c) DRK'!N65</f>
        <v/>
      </c>
      <c r="H64" s="201" t="str">
        <f>'2d) betriebliches Entgeltniveau'!F64</f>
        <v/>
      </c>
      <c r="I64" s="154" t="str">
        <f>'2a) AVR Caritas'!Q65</f>
        <v/>
      </c>
      <c r="J64" s="170" t="str">
        <f>'2b) TVÖD'!P65</f>
        <v/>
      </c>
      <c r="K64" s="182" t="str">
        <f>'2c) DRK'!P65</f>
        <v/>
      </c>
      <c r="L64" s="201" t="str">
        <f>'2d) betriebliches Entgeltniveau'!H64</f>
        <v/>
      </c>
    </row>
    <row r="65" spans="1:12" x14ac:dyDescent="0.35">
      <c r="A65" s="141">
        <v>62</v>
      </c>
      <c r="B65" s="198" t="str">
        <f>IF('1) Dateneingabe'!B72&lt;&gt;"",'1) Dateneingabe'!B72,"")</f>
        <v/>
      </c>
      <c r="C65" s="199" t="str">
        <f>IF('1) Dateneingabe'!M72&lt;&gt;"",'1) Dateneingabe'!M72,"")</f>
        <v/>
      </c>
      <c r="D65" s="200" t="str">
        <f>IF('1) Dateneingabe'!L72&lt;&gt;"",'1) Dateneingabe'!L72,"")</f>
        <v/>
      </c>
      <c r="E65" s="218" t="str">
        <f>'2a) AVR Caritas'!O66</f>
        <v/>
      </c>
      <c r="F65" s="170" t="str">
        <f>'2b) TVÖD'!N66</f>
        <v/>
      </c>
      <c r="G65" s="182" t="str">
        <f>'2c) DRK'!N66</f>
        <v/>
      </c>
      <c r="H65" s="201" t="str">
        <f>'2d) betriebliches Entgeltniveau'!F65</f>
        <v/>
      </c>
      <c r="I65" s="154" t="str">
        <f>'2a) AVR Caritas'!Q66</f>
        <v/>
      </c>
      <c r="J65" s="170" t="str">
        <f>'2b) TVÖD'!P66</f>
        <v/>
      </c>
      <c r="K65" s="182" t="str">
        <f>'2c) DRK'!P66</f>
        <v/>
      </c>
      <c r="L65" s="201" t="str">
        <f>'2d) betriebliches Entgeltniveau'!H65</f>
        <v/>
      </c>
    </row>
    <row r="66" spans="1:12" x14ac:dyDescent="0.35">
      <c r="A66" s="141">
        <v>63</v>
      </c>
      <c r="B66" s="198" t="str">
        <f>IF('1) Dateneingabe'!B73&lt;&gt;"",'1) Dateneingabe'!B73,"")</f>
        <v/>
      </c>
      <c r="C66" s="199" t="str">
        <f>IF('1) Dateneingabe'!M73&lt;&gt;"",'1) Dateneingabe'!M73,"")</f>
        <v/>
      </c>
      <c r="D66" s="200" t="str">
        <f>IF('1) Dateneingabe'!L73&lt;&gt;"",'1) Dateneingabe'!L73,"")</f>
        <v/>
      </c>
      <c r="E66" s="218" t="str">
        <f>'2a) AVR Caritas'!O67</f>
        <v/>
      </c>
      <c r="F66" s="170" t="str">
        <f>'2b) TVÖD'!N67</f>
        <v/>
      </c>
      <c r="G66" s="182" t="str">
        <f>'2c) DRK'!N67</f>
        <v/>
      </c>
      <c r="H66" s="201" t="str">
        <f>'2d) betriebliches Entgeltniveau'!F66</f>
        <v/>
      </c>
      <c r="I66" s="154" t="str">
        <f>'2a) AVR Caritas'!Q67</f>
        <v/>
      </c>
      <c r="J66" s="170" t="str">
        <f>'2b) TVÖD'!P67</f>
        <v/>
      </c>
      <c r="K66" s="182" t="str">
        <f>'2c) DRK'!P67</f>
        <v/>
      </c>
      <c r="L66" s="201" t="str">
        <f>'2d) betriebliches Entgeltniveau'!H66</f>
        <v/>
      </c>
    </row>
    <row r="67" spans="1:12" x14ac:dyDescent="0.35">
      <c r="A67" s="141">
        <v>64</v>
      </c>
      <c r="B67" s="198" t="str">
        <f>IF('1) Dateneingabe'!B74&lt;&gt;"",'1) Dateneingabe'!B74,"")</f>
        <v/>
      </c>
      <c r="C67" s="199" t="str">
        <f>IF('1) Dateneingabe'!M74&lt;&gt;"",'1) Dateneingabe'!M74,"")</f>
        <v/>
      </c>
      <c r="D67" s="200" t="str">
        <f>IF('1) Dateneingabe'!L74&lt;&gt;"",'1) Dateneingabe'!L74,"")</f>
        <v/>
      </c>
      <c r="E67" s="218" t="str">
        <f>'2a) AVR Caritas'!O68</f>
        <v/>
      </c>
      <c r="F67" s="170" t="str">
        <f>'2b) TVÖD'!N68</f>
        <v/>
      </c>
      <c r="G67" s="182" t="str">
        <f>'2c) DRK'!N68</f>
        <v/>
      </c>
      <c r="H67" s="201" t="str">
        <f>'2d) betriebliches Entgeltniveau'!F67</f>
        <v/>
      </c>
      <c r="I67" s="154" t="str">
        <f>'2a) AVR Caritas'!Q68</f>
        <v/>
      </c>
      <c r="J67" s="170" t="str">
        <f>'2b) TVÖD'!P68</f>
        <v/>
      </c>
      <c r="K67" s="182" t="str">
        <f>'2c) DRK'!P68</f>
        <v/>
      </c>
      <c r="L67" s="201" t="str">
        <f>'2d) betriebliches Entgeltniveau'!H67</f>
        <v/>
      </c>
    </row>
    <row r="68" spans="1:12" x14ac:dyDescent="0.35">
      <c r="A68" s="141">
        <v>65</v>
      </c>
      <c r="B68" s="198" t="str">
        <f>IF('1) Dateneingabe'!B75&lt;&gt;"",'1) Dateneingabe'!B75,"")</f>
        <v/>
      </c>
      <c r="C68" s="199" t="str">
        <f>IF('1) Dateneingabe'!M75&lt;&gt;"",'1) Dateneingabe'!M75,"")</f>
        <v/>
      </c>
      <c r="D68" s="200" t="str">
        <f>IF('1) Dateneingabe'!L75&lt;&gt;"",'1) Dateneingabe'!L75,"")</f>
        <v/>
      </c>
      <c r="E68" s="218" t="str">
        <f>'2a) AVR Caritas'!O69</f>
        <v/>
      </c>
      <c r="F68" s="170" t="str">
        <f>'2b) TVÖD'!N69</f>
        <v/>
      </c>
      <c r="G68" s="182" t="str">
        <f>'2c) DRK'!N69</f>
        <v/>
      </c>
      <c r="H68" s="201" t="str">
        <f>'2d) betriebliches Entgeltniveau'!F68</f>
        <v/>
      </c>
      <c r="I68" s="154" t="str">
        <f>'2a) AVR Caritas'!Q69</f>
        <v/>
      </c>
      <c r="J68" s="170" t="str">
        <f>'2b) TVÖD'!P69</f>
        <v/>
      </c>
      <c r="K68" s="182" t="str">
        <f>'2c) DRK'!P69</f>
        <v/>
      </c>
      <c r="L68" s="201" t="str">
        <f>'2d) betriebliches Entgeltniveau'!H68</f>
        <v/>
      </c>
    </row>
    <row r="69" spans="1:12" x14ac:dyDescent="0.35">
      <c r="A69" s="141">
        <v>66</v>
      </c>
      <c r="B69" s="198" t="str">
        <f>IF('1) Dateneingabe'!B76&lt;&gt;"",'1) Dateneingabe'!B76,"")</f>
        <v/>
      </c>
      <c r="C69" s="199" t="str">
        <f>IF('1) Dateneingabe'!M76&lt;&gt;"",'1) Dateneingabe'!M76,"")</f>
        <v/>
      </c>
      <c r="D69" s="200" t="str">
        <f>IF('1) Dateneingabe'!L76&lt;&gt;"",'1) Dateneingabe'!L76,"")</f>
        <v/>
      </c>
      <c r="E69" s="218" t="str">
        <f>'2a) AVR Caritas'!O70</f>
        <v/>
      </c>
      <c r="F69" s="170" t="str">
        <f>'2b) TVÖD'!N70</f>
        <v/>
      </c>
      <c r="G69" s="182" t="str">
        <f>'2c) DRK'!N70</f>
        <v/>
      </c>
      <c r="H69" s="201" t="str">
        <f>'2d) betriebliches Entgeltniveau'!F69</f>
        <v/>
      </c>
      <c r="I69" s="154" t="str">
        <f>'2a) AVR Caritas'!Q70</f>
        <v/>
      </c>
      <c r="J69" s="170" t="str">
        <f>'2b) TVÖD'!P70</f>
        <v/>
      </c>
      <c r="K69" s="182" t="str">
        <f>'2c) DRK'!P70</f>
        <v/>
      </c>
      <c r="L69" s="201" t="str">
        <f>'2d) betriebliches Entgeltniveau'!H69</f>
        <v/>
      </c>
    </row>
    <row r="70" spans="1:12" x14ac:dyDescent="0.35">
      <c r="A70" s="141">
        <v>67</v>
      </c>
      <c r="B70" s="198" t="str">
        <f>IF('1) Dateneingabe'!B77&lt;&gt;"",'1) Dateneingabe'!B77,"")</f>
        <v/>
      </c>
      <c r="C70" s="199" t="str">
        <f>IF('1) Dateneingabe'!M77&lt;&gt;"",'1) Dateneingabe'!M77,"")</f>
        <v/>
      </c>
      <c r="D70" s="200" t="str">
        <f>IF('1) Dateneingabe'!L77&lt;&gt;"",'1) Dateneingabe'!L77,"")</f>
        <v/>
      </c>
      <c r="E70" s="218" t="str">
        <f>'2a) AVR Caritas'!O71</f>
        <v/>
      </c>
      <c r="F70" s="170" t="str">
        <f>'2b) TVÖD'!N71</f>
        <v/>
      </c>
      <c r="G70" s="182" t="str">
        <f>'2c) DRK'!N71</f>
        <v/>
      </c>
      <c r="H70" s="201" t="str">
        <f>'2d) betriebliches Entgeltniveau'!F70</f>
        <v/>
      </c>
      <c r="I70" s="154" t="str">
        <f>'2a) AVR Caritas'!Q71</f>
        <v/>
      </c>
      <c r="J70" s="170" t="str">
        <f>'2b) TVÖD'!P71</f>
        <v/>
      </c>
      <c r="K70" s="182" t="str">
        <f>'2c) DRK'!P71</f>
        <v/>
      </c>
      <c r="L70" s="201" t="str">
        <f>'2d) betriebliches Entgeltniveau'!H70</f>
        <v/>
      </c>
    </row>
    <row r="71" spans="1:12" x14ac:dyDescent="0.35">
      <c r="A71" s="141">
        <v>68</v>
      </c>
      <c r="B71" s="198" t="str">
        <f>IF('1) Dateneingabe'!B78&lt;&gt;"",'1) Dateneingabe'!B78,"")</f>
        <v/>
      </c>
      <c r="C71" s="199" t="str">
        <f>IF('1) Dateneingabe'!M78&lt;&gt;"",'1) Dateneingabe'!M78,"")</f>
        <v/>
      </c>
      <c r="D71" s="200" t="str">
        <f>IF('1) Dateneingabe'!L78&lt;&gt;"",'1) Dateneingabe'!L78,"")</f>
        <v/>
      </c>
      <c r="E71" s="218" t="str">
        <f>'2a) AVR Caritas'!O72</f>
        <v/>
      </c>
      <c r="F71" s="170" t="str">
        <f>'2b) TVÖD'!N72</f>
        <v/>
      </c>
      <c r="G71" s="182" t="str">
        <f>'2c) DRK'!N72</f>
        <v/>
      </c>
      <c r="H71" s="201" t="str">
        <f>'2d) betriebliches Entgeltniveau'!F71</f>
        <v/>
      </c>
      <c r="I71" s="154" t="str">
        <f>'2a) AVR Caritas'!Q72</f>
        <v/>
      </c>
      <c r="J71" s="170" t="str">
        <f>'2b) TVÖD'!P72</f>
        <v/>
      </c>
      <c r="K71" s="182" t="str">
        <f>'2c) DRK'!P72</f>
        <v/>
      </c>
      <c r="L71" s="201" t="str">
        <f>'2d) betriebliches Entgeltniveau'!H71</f>
        <v/>
      </c>
    </row>
    <row r="72" spans="1:12" x14ac:dyDescent="0.35">
      <c r="A72" s="141">
        <v>69</v>
      </c>
      <c r="B72" s="198" t="str">
        <f>IF('1) Dateneingabe'!B79&lt;&gt;"",'1) Dateneingabe'!B79,"")</f>
        <v/>
      </c>
      <c r="C72" s="199" t="str">
        <f>IF('1) Dateneingabe'!M79&lt;&gt;"",'1) Dateneingabe'!M79,"")</f>
        <v/>
      </c>
      <c r="D72" s="200" t="str">
        <f>IF('1) Dateneingabe'!L79&lt;&gt;"",'1) Dateneingabe'!L79,"")</f>
        <v/>
      </c>
      <c r="E72" s="218" t="str">
        <f>'2a) AVR Caritas'!O73</f>
        <v/>
      </c>
      <c r="F72" s="170" t="str">
        <f>'2b) TVÖD'!N73</f>
        <v/>
      </c>
      <c r="G72" s="182" t="str">
        <f>'2c) DRK'!N73</f>
        <v/>
      </c>
      <c r="H72" s="201" t="str">
        <f>'2d) betriebliches Entgeltniveau'!F72</f>
        <v/>
      </c>
      <c r="I72" s="154" t="str">
        <f>'2a) AVR Caritas'!Q73</f>
        <v/>
      </c>
      <c r="J72" s="170" t="str">
        <f>'2b) TVÖD'!P73</f>
        <v/>
      </c>
      <c r="K72" s="182" t="str">
        <f>'2c) DRK'!P73</f>
        <v/>
      </c>
      <c r="L72" s="201" t="str">
        <f>'2d) betriebliches Entgeltniveau'!H72</f>
        <v/>
      </c>
    </row>
    <row r="73" spans="1:12" x14ac:dyDescent="0.35">
      <c r="A73" s="141">
        <v>70</v>
      </c>
      <c r="B73" s="198" t="str">
        <f>IF('1) Dateneingabe'!B80&lt;&gt;"",'1) Dateneingabe'!B80,"")</f>
        <v/>
      </c>
      <c r="C73" s="199" t="str">
        <f>IF('1) Dateneingabe'!M80&lt;&gt;"",'1) Dateneingabe'!M80,"")</f>
        <v/>
      </c>
      <c r="D73" s="200" t="str">
        <f>IF('1) Dateneingabe'!L80&lt;&gt;"",'1) Dateneingabe'!L80,"")</f>
        <v/>
      </c>
      <c r="E73" s="218" t="str">
        <f>'2a) AVR Caritas'!O74</f>
        <v/>
      </c>
      <c r="F73" s="170" t="str">
        <f>'2b) TVÖD'!N74</f>
        <v/>
      </c>
      <c r="G73" s="182" t="str">
        <f>'2c) DRK'!N74</f>
        <v/>
      </c>
      <c r="H73" s="201" t="str">
        <f>'2d) betriebliches Entgeltniveau'!F73</f>
        <v/>
      </c>
      <c r="I73" s="154" t="str">
        <f>'2a) AVR Caritas'!Q74</f>
        <v/>
      </c>
      <c r="J73" s="170" t="str">
        <f>'2b) TVÖD'!P74</f>
        <v/>
      </c>
      <c r="K73" s="182" t="str">
        <f>'2c) DRK'!P74</f>
        <v/>
      </c>
      <c r="L73" s="201" t="str">
        <f>'2d) betriebliches Entgeltniveau'!H73</f>
        <v/>
      </c>
    </row>
    <row r="74" spans="1:12" x14ac:dyDescent="0.35">
      <c r="A74" s="141">
        <v>71</v>
      </c>
      <c r="B74" s="198" t="str">
        <f>IF('1) Dateneingabe'!B81&lt;&gt;"",'1) Dateneingabe'!B81,"")</f>
        <v/>
      </c>
      <c r="C74" s="199" t="str">
        <f>IF('1) Dateneingabe'!M81&lt;&gt;"",'1) Dateneingabe'!M81,"")</f>
        <v/>
      </c>
      <c r="D74" s="200" t="str">
        <f>IF('1) Dateneingabe'!L81&lt;&gt;"",'1) Dateneingabe'!L81,"")</f>
        <v/>
      </c>
      <c r="E74" s="218" t="str">
        <f>'2a) AVR Caritas'!O75</f>
        <v/>
      </c>
      <c r="F74" s="170" t="str">
        <f>'2b) TVÖD'!N75</f>
        <v/>
      </c>
      <c r="G74" s="182" t="str">
        <f>'2c) DRK'!N75</f>
        <v/>
      </c>
      <c r="H74" s="201" t="str">
        <f>'2d) betriebliches Entgeltniveau'!F74</f>
        <v/>
      </c>
      <c r="I74" s="154" t="str">
        <f>'2a) AVR Caritas'!Q75</f>
        <v/>
      </c>
      <c r="J74" s="170" t="str">
        <f>'2b) TVÖD'!P75</f>
        <v/>
      </c>
      <c r="K74" s="182" t="str">
        <f>'2c) DRK'!P75</f>
        <v/>
      </c>
      <c r="L74" s="201" t="str">
        <f>'2d) betriebliches Entgeltniveau'!H74</f>
        <v/>
      </c>
    </row>
    <row r="75" spans="1:12" x14ac:dyDescent="0.35">
      <c r="A75" s="141">
        <v>72</v>
      </c>
      <c r="B75" s="198" t="str">
        <f>IF('1) Dateneingabe'!B82&lt;&gt;"",'1) Dateneingabe'!B82,"")</f>
        <v/>
      </c>
      <c r="C75" s="199" t="str">
        <f>IF('1) Dateneingabe'!M82&lt;&gt;"",'1) Dateneingabe'!M82,"")</f>
        <v/>
      </c>
      <c r="D75" s="200" t="str">
        <f>IF('1) Dateneingabe'!L82&lt;&gt;"",'1) Dateneingabe'!L82,"")</f>
        <v/>
      </c>
      <c r="E75" s="218" t="str">
        <f>'2a) AVR Caritas'!O76</f>
        <v/>
      </c>
      <c r="F75" s="170" t="str">
        <f>'2b) TVÖD'!N76</f>
        <v/>
      </c>
      <c r="G75" s="182" t="str">
        <f>'2c) DRK'!N76</f>
        <v/>
      </c>
      <c r="H75" s="201" t="str">
        <f>'2d) betriebliches Entgeltniveau'!F75</f>
        <v/>
      </c>
      <c r="I75" s="154" t="str">
        <f>'2a) AVR Caritas'!Q76</f>
        <v/>
      </c>
      <c r="J75" s="170" t="str">
        <f>'2b) TVÖD'!P76</f>
        <v/>
      </c>
      <c r="K75" s="182" t="str">
        <f>'2c) DRK'!P76</f>
        <v/>
      </c>
      <c r="L75" s="201" t="str">
        <f>'2d) betriebliches Entgeltniveau'!H75</f>
        <v/>
      </c>
    </row>
    <row r="76" spans="1:12" x14ac:dyDescent="0.35">
      <c r="A76" s="141">
        <v>73</v>
      </c>
      <c r="B76" s="198" t="str">
        <f>IF('1) Dateneingabe'!B83&lt;&gt;"",'1) Dateneingabe'!B83,"")</f>
        <v/>
      </c>
      <c r="C76" s="199" t="str">
        <f>IF('1) Dateneingabe'!M83&lt;&gt;"",'1) Dateneingabe'!M83,"")</f>
        <v/>
      </c>
      <c r="D76" s="200" t="str">
        <f>IF('1) Dateneingabe'!L83&lt;&gt;"",'1) Dateneingabe'!L83,"")</f>
        <v/>
      </c>
      <c r="E76" s="218" t="str">
        <f>'2a) AVR Caritas'!O77</f>
        <v/>
      </c>
      <c r="F76" s="170" t="str">
        <f>'2b) TVÖD'!N77</f>
        <v/>
      </c>
      <c r="G76" s="182" t="str">
        <f>'2c) DRK'!N77</f>
        <v/>
      </c>
      <c r="H76" s="201" t="str">
        <f>'2d) betriebliches Entgeltniveau'!F76</f>
        <v/>
      </c>
      <c r="I76" s="154" t="str">
        <f>'2a) AVR Caritas'!Q77</f>
        <v/>
      </c>
      <c r="J76" s="170" t="str">
        <f>'2b) TVÖD'!P77</f>
        <v/>
      </c>
      <c r="K76" s="182" t="str">
        <f>'2c) DRK'!P77</f>
        <v/>
      </c>
      <c r="L76" s="201" t="str">
        <f>'2d) betriebliches Entgeltniveau'!H76</f>
        <v/>
      </c>
    </row>
    <row r="77" spans="1:12" x14ac:dyDescent="0.35">
      <c r="A77" s="141">
        <v>74</v>
      </c>
      <c r="B77" s="198" t="str">
        <f>IF('1) Dateneingabe'!B84&lt;&gt;"",'1) Dateneingabe'!B84,"")</f>
        <v/>
      </c>
      <c r="C77" s="199" t="str">
        <f>IF('1) Dateneingabe'!M84&lt;&gt;"",'1) Dateneingabe'!M84,"")</f>
        <v/>
      </c>
      <c r="D77" s="200" t="str">
        <f>IF('1) Dateneingabe'!L84&lt;&gt;"",'1) Dateneingabe'!L84,"")</f>
        <v/>
      </c>
      <c r="E77" s="218" t="str">
        <f>'2a) AVR Caritas'!O78</f>
        <v/>
      </c>
      <c r="F77" s="170" t="str">
        <f>'2b) TVÖD'!N78</f>
        <v/>
      </c>
      <c r="G77" s="182" t="str">
        <f>'2c) DRK'!N78</f>
        <v/>
      </c>
      <c r="H77" s="201" t="str">
        <f>'2d) betriebliches Entgeltniveau'!F77</f>
        <v/>
      </c>
      <c r="I77" s="154" t="str">
        <f>'2a) AVR Caritas'!Q78</f>
        <v/>
      </c>
      <c r="J77" s="170" t="str">
        <f>'2b) TVÖD'!P78</f>
        <v/>
      </c>
      <c r="K77" s="182" t="str">
        <f>'2c) DRK'!P78</f>
        <v/>
      </c>
      <c r="L77" s="201" t="str">
        <f>'2d) betriebliches Entgeltniveau'!H77</f>
        <v/>
      </c>
    </row>
    <row r="78" spans="1:12" x14ac:dyDescent="0.35">
      <c r="A78" s="141">
        <v>75</v>
      </c>
      <c r="B78" s="198" t="str">
        <f>IF('1) Dateneingabe'!B85&lt;&gt;"",'1) Dateneingabe'!B85,"")</f>
        <v/>
      </c>
      <c r="C78" s="199" t="str">
        <f>IF('1) Dateneingabe'!M85&lt;&gt;"",'1) Dateneingabe'!M85,"")</f>
        <v/>
      </c>
      <c r="D78" s="200" t="str">
        <f>IF('1) Dateneingabe'!L85&lt;&gt;"",'1) Dateneingabe'!L85,"")</f>
        <v/>
      </c>
      <c r="E78" s="218" t="str">
        <f>'2a) AVR Caritas'!O79</f>
        <v/>
      </c>
      <c r="F78" s="170" t="str">
        <f>'2b) TVÖD'!N79</f>
        <v/>
      </c>
      <c r="G78" s="182" t="str">
        <f>'2c) DRK'!N79</f>
        <v/>
      </c>
      <c r="H78" s="201" t="str">
        <f>'2d) betriebliches Entgeltniveau'!F78</f>
        <v/>
      </c>
      <c r="I78" s="154" t="str">
        <f>'2a) AVR Caritas'!Q79</f>
        <v/>
      </c>
      <c r="J78" s="170" t="str">
        <f>'2b) TVÖD'!P79</f>
        <v/>
      </c>
      <c r="K78" s="182" t="str">
        <f>'2c) DRK'!P79</f>
        <v/>
      </c>
      <c r="L78" s="201" t="str">
        <f>'2d) betriebliches Entgeltniveau'!H78</f>
        <v/>
      </c>
    </row>
    <row r="79" spans="1:12" x14ac:dyDescent="0.35">
      <c r="A79" s="141">
        <v>76</v>
      </c>
      <c r="B79" s="198" t="str">
        <f>IF('1) Dateneingabe'!B86&lt;&gt;"",'1) Dateneingabe'!B86,"")</f>
        <v/>
      </c>
      <c r="C79" s="199" t="str">
        <f>IF('1) Dateneingabe'!M86&lt;&gt;"",'1) Dateneingabe'!M86,"")</f>
        <v/>
      </c>
      <c r="D79" s="200" t="str">
        <f>IF('1) Dateneingabe'!L86&lt;&gt;"",'1) Dateneingabe'!L86,"")</f>
        <v/>
      </c>
      <c r="E79" s="218" t="str">
        <f>'2a) AVR Caritas'!O80</f>
        <v/>
      </c>
      <c r="F79" s="170" t="str">
        <f>'2b) TVÖD'!N80</f>
        <v/>
      </c>
      <c r="G79" s="182" t="str">
        <f>'2c) DRK'!N80</f>
        <v/>
      </c>
      <c r="H79" s="201" t="str">
        <f>'2d) betriebliches Entgeltniveau'!F79</f>
        <v/>
      </c>
      <c r="I79" s="154" t="str">
        <f>'2a) AVR Caritas'!Q80</f>
        <v/>
      </c>
      <c r="J79" s="170" t="str">
        <f>'2b) TVÖD'!P80</f>
        <v/>
      </c>
      <c r="K79" s="182" t="str">
        <f>'2c) DRK'!P80</f>
        <v/>
      </c>
      <c r="L79" s="201" t="str">
        <f>'2d) betriebliches Entgeltniveau'!H79</f>
        <v/>
      </c>
    </row>
    <row r="80" spans="1:12" x14ac:dyDescent="0.35">
      <c r="A80" s="141">
        <v>77</v>
      </c>
      <c r="B80" s="198" t="str">
        <f>IF('1) Dateneingabe'!B87&lt;&gt;"",'1) Dateneingabe'!B87,"")</f>
        <v/>
      </c>
      <c r="C80" s="199" t="str">
        <f>IF('1) Dateneingabe'!M87&lt;&gt;"",'1) Dateneingabe'!M87,"")</f>
        <v/>
      </c>
      <c r="D80" s="200" t="str">
        <f>IF('1) Dateneingabe'!L87&lt;&gt;"",'1) Dateneingabe'!L87,"")</f>
        <v/>
      </c>
      <c r="E80" s="218" t="str">
        <f>'2a) AVR Caritas'!O81</f>
        <v/>
      </c>
      <c r="F80" s="170" t="str">
        <f>'2b) TVÖD'!N81</f>
        <v/>
      </c>
      <c r="G80" s="182" t="str">
        <f>'2c) DRK'!N81</f>
        <v/>
      </c>
      <c r="H80" s="201" t="str">
        <f>'2d) betriebliches Entgeltniveau'!F80</f>
        <v/>
      </c>
      <c r="I80" s="154" t="str">
        <f>'2a) AVR Caritas'!Q81</f>
        <v/>
      </c>
      <c r="J80" s="170" t="str">
        <f>'2b) TVÖD'!P81</f>
        <v/>
      </c>
      <c r="K80" s="182" t="str">
        <f>'2c) DRK'!P81</f>
        <v/>
      </c>
      <c r="L80" s="201" t="str">
        <f>'2d) betriebliches Entgeltniveau'!H80</f>
        <v/>
      </c>
    </row>
    <row r="81" spans="1:12" x14ac:dyDescent="0.35">
      <c r="A81" s="141">
        <v>78</v>
      </c>
      <c r="B81" s="198" t="str">
        <f>IF('1) Dateneingabe'!B88&lt;&gt;"",'1) Dateneingabe'!B88,"")</f>
        <v/>
      </c>
      <c r="C81" s="199" t="str">
        <f>IF('1) Dateneingabe'!M88&lt;&gt;"",'1) Dateneingabe'!M88,"")</f>
        <v/>
      </c>
      <c r="D81" s="200" t="str">
        <f>IF('1) Dateneingabe'!L88&lt;&gt;"",'1) Dateneingabe'!L88,"")</f>
        <v/>
      </c>
      <c r="E81" s="218" t="str">
        <f>'2a) AVR Caritas'!O82</f>
        <v/>
      </c>
      <c r="F81" s="170" t="str">
        <f>'2b) TVÖD'!N82</f>
        <v/>
      </c>
      <c r="G81" s="182" t="str">
        <f>'2c) DRK'!N82</f>
        <v/>
      </c>
      <c r="H81" s="201" t="str">
        <f>'2d) betriebliches Entgeltniveau'!F81</f>
        <v/>
      </c>
      <c r="I81" s="154" t="str">
        <f>'2a) AVR Caritas'!Q82</f>
        <v/>
      </c>
      <c r="J81" s="170" t="str">
        <f>'2b) TVÖD'!P82</f>
        <v/>
      </c>
      <c r="K81" s="182" t="str">
        <f>'2c) DRK'!P82</f>
        <v/>
      </c>
      <c r="L81" s="201" t="str">
        <f>'2d) betriebliches Entgeltniveau'!H81</f>
        <v/>
      </c>
    </row>
    <row r="82" spans="1:12" x14ac:dyDescent="0.35">
      <c r="A82" s="141">
        <v>79</v>
      </c>
      <c r="B82" s="198" t="str">
        <f>IF('1) Dateneingabe'!B89&lt;&gt;"",'1) Dateneingabe'!B89,"")</f>
        <v/>
      </c>
      <c r="C82" s="199" t="str">
        <f>IF('1) Dateneingabe'!M89&lt;&gt;"",'1) Dateneingabe'!M89,"")</f>
        <v/>
      </c>
      <c r="D82" s="200" t="str">
        <f>IF('1) Dateneingabe'!L89&lt;&gt;"",'1) Dateneingabe'!L89,"")</f>
        <v/>
      </c>
      <c r="E82" s="218" t="str">
        <f>'2a) AVR Caritas'!O83</f>
        <v/>
      </c>
      <c r="F82" s="170" t="str">
        <f>'2b) TVÖD'!N83</f>
        <v/>
      </c>
      <c r="G82" s="182" t="str">
        <f>'2c) DRK'!N83</f>
        <v/>
      </c>
      <c r="H82" s="201" t="str">
        <f>'2d) betriebliches Entgeltniveau'!F82</f>
        <v/>
      </c>
      <c r="I82" s="154" t="str">
        <f>'2a) AVR Caritas'!Q83</f>
        <v/>
      </c>
      <c r="J82" s="170" t="str">
        <f>'2b) TVÖD'!P83</f>
        <v/>
      </c>
      <c r="K82" s="182" t="str">
        <f>'2c) DRK'!P83</f>
        <v/>
      </c>
      <c r="L82" s="201" t="str">
        <f>'2d) betriebliches Entgeltniveau'!H82</f>
        <v/>
      </c>
    </row>
    <row r="83" spans="1:12" x14ac:dyDescent="0.35">
      <c r="A83" s="141">
        <v>80</v>
      </c>
      <c r="B83" s="198" t="str">
        <f>IF('1) Dateneingabe'!B90&lt;&gt;"",'1) Dateneingabe'!B90,"")</f>
        <v/>
      </c>
      <c r="C83" s="199" t="str">
        <f>IF('1) Dateneingabe'!M90&lt;&gt;"",'1) Dateneingabe'!M90,"")</f>
        <v/>
      </c>
      <c r="D83" s="200" t="str">
        <f>IF('1) Dateneingabe'!L90&lt;&gt;"",'1) Dateneingabe'!L90,"")</f>
        <v/>
      </c>
      <c r="E83" s="218" t="str">
        <f>'2a) AVR Caritas'!O84</f>
        <v/>
      </c>
      <c r="F83" s="170" t="str">
        <f>'2b) TVÖD'!N84</f>
        <v/>
      </c>
      <c r="G83" s="182" t="str">
        <f>'2c) DRK'!N84</f>
        <v/>
      </c>
      <c r="H83" s="201" t="str">
        <f>'2d) betriebliches Entgeltniveau'!F83</f>
        <v/>
      </c>
      <c r="I83" s="154" t="str">
        <f>'2a) AVR Caritas'!Q84</f>
        <v/>
      </c>
      <c r="J83" s="170" t="str">
        <f>'2b) TVÖD'!P84</f>
        <v/>
      </c>
      <c r="K83" s="182" t="str">
        <f>'2c) DRK'!P84</f>
        <v/>
      </c>
      <c r="L83" s="201" t="str">
        <f>'2d) betriebliches Entgeltniveau'!H83</f>
        <v/>
      </c>
    </row>
    <row r="84" spans="1:12" x14ac:dyDescent="0.35">
      <c r="A84" s="141">
        <v>81</v>
      </c>
      <c r="B84" s="198" t="str">
        <f>IF('1) Dateneingabe'!B91&lt;&gt;"",'1) Dateneingabe'!B91,"")</f>
        <v/>
      </c>
      <c r="C84" s="199" t="str">
        <f>IF('1) Dateneingabe'!M91&lt;&gt;"",'1) Dateneingabe'!M91,"")</f>
        <v/>
      </c>
      <c r="D84" s="200" t="str">
        <f>IF('1) Dateneingabe'!L91&lt;&gt;"",'1) Dateneingabe'!L91,"")</f>
        <v/>
      </c>
      <c r="E84" s="218" t="str">
        <f>'2a) AVR Caritas'!O85</f>
        <v/>
      </c>
      <c r="F84" s="170" t="str">
        <f>'2b) TVÖD'!N85</f>
        <v/>
      </c>
      <c r="G84" s="182" t="str">
        <f>'2c) DRK'!N85</f>
        <v/>
      </c>
      <c r="H84" s="201" t="str">
        <f>'2d) betriebliches Entgeltniveau'!F84</f>
        <v/>
      </c>
      <c r="I84" s="154" t="str">
        <f>'2a) AVR Caritas'!Q85</f>
        <v/>
      </c>
      <c r="J84" s="170" t="str">
        <f>'2b) TVÖD'!P85</f>
        <v/>
      </c>
      <c r="K84" s="182" t="str">
        <f>'2c) DRK'!P85</f>
        <v/>
      </c>
      <c r="L84" s="201" t="str">
        <f>'2d) betriebliches Entgeltniveau'!H84</f>
        <v/>
      </c>
    </row>
    <row r="85" spans="1:12" x14ac:dyDescent="0.35">
      <c r="A85" s="141">
        <v>82</v>
      </c>
      <c r="B85" s="198" t="str">
        <f>IF('1) Dateneingabe'!B92&lt;&gt;"",'1) Dateneingabe'!B92,"")</f>
        <v/>
      </c>
      <c r="C85" s="199" t="str">
        <f>IF('1) Dateneingabe'!M92&lt;&gt;"",'1) Dateneingabe'!M92,"")</f>
        <v/>
      </c>
      <c r="D85" s="200" t="str">
        <f>IF('1) Dateneingabe'!L92&lt;&gt;"",'1) Dateneingabe'!L92,"")</f>
        <v/>
      </c>
      <c r="E85" s="218" t="str">
        <f>'2a) AVR Caritas'!O86</f>
        <v/>
      </c>
      <c r="F85" s="170" t="str">
        <f>'2b) TVÖD'!N86</f>
        <v/>
      </c>
      <c r="G85" s="182" t="str">
        <f>'2c) DRK'!N86</f>
        <v/>
      </c>
      <c r="H85" s="201" t="str">
        <f>'2d) betriebliches Entgeltniveau'!F85</f>
        <v/>
      </c>
      <c r="I85" s="154" t="str">
        <f>'2a) AVR Caritas'!Q86</f>
        <v/>
      </c>
      <c r="J85" s="170" t="str">
        <f>'2b) TVÖD'!P86</f>
        <v/>
      </c>
      <c r="K85" s="182" t="str">
        <f>'2c) DRK'!P86</f>
        <v/>
      </c>
      <c r="L85" s="201" t="str">
        <f>'2d) betriebliches Entgeltniveau'!H85</f>
        <v/>
      </c>
    </row>
    <row r="86" spans="1:12" x14ac:dyDescent="0.35">
      <c r="A86" s="141">
        <v>83</v>
      </c>
      <c r="B86" s="198" t="str">
        <f>IF('1) Dateneingabe'!B93&lt;&gt;"",'1) Dateneingabe'!B93,"")</f>
        <v/>
      </c>
      <c r="C86" s="199" t="str">
        <f>IF('1) Dateneingabe'!M93&lt;&gt;"",'1) Dateneingabe'!M93,"")</f>
        <v/>
      </c>
      <c r="D86" s="200" t="str">
        <f>IF('1) Dateneingabe'!L93&lt;&gt;"",'1) Dateneingabe'!L93,"")</f>
        <v/>
      </c>
      <c r="E86" s="218" t="str">
        <f>'2a) AVR Caritas'!O87</f>
        <v/>
      </c>
      <c r="F86" s="170" t="str">
        <f>'2b) TVÖD'!N87</f>
        <v/>
      </c>
      <c r="G86" s="182" t="str">
        <f>'2c) DRK'!N87</f>
        <v/>
      </c>
      <c r="H86" s="201" t="str">
        <f>'2d) betriebliches Entgeltniveau'!F86</f>
        <v/>
      </c>
      <c r="I86" s="154" t="str">
        <f>'2a) AVR Caritas'!Q87</f>
        <v/>
      </c>
      <c r="J86" s="170" t="str">
        <f>'2b) TVÖD'!P87</f>
        <v/>
      </c>
      <c r="K86" s="182" t="str">
        <f>'2c) DRK'!P87</f>
        <v/>
      </c>
      <c r="L86" s="201" t="str">
        <f>'2d) betriebliches Entgeltniveau'!H86</f>
        <v/>
      </c>
    </row>
    <row r="87" spans="1:12" x14ac:dyDescent="0.35">
      <c r="A87" s="141">
        <v>84</v>
      </c>
      <c r="B87" s="198" t="str">
        <f>IF('1) Dateneingabe'!B94&lt;&gt;"",'1) Dateneingabe'!B94,"")</f>
        <v/>
      </c>
      <c r="C87" s="199" t="str">
        <f>IF('1) Dateneingabe'!M94&lt;&gt;"",'1) Dateneingabe'!M94,"")</f>
        <v/>
      </c>
      <c r="D87" s="200" t="str">
        <f>IF('1) Dateneingabe'!L94&lt;&gt;"",'1) Dateneingabe'!L94,"")</f>
        <v/>
      </c>
      <c r="E87" s="218" t="str">
        <f>'2a) AVR Caritas'!O88</f>
        <v/>
      </c>
      <c r="F87" s="170" t="str">
        <f>'2b) TVÖD'!N88</f>
        <v/>
      </c>
      <c r="G87" s="182" t="str">
        <f>'2c) DRK'!N88</f>
        <v/>
      </c>
      <c r="H87" s="201" t="str">
        <f>'2d) betriebliches Entgeltniveau'!F87</f>
        <v/>
      </c>
      <c r="I87" s="154" t="str">
        <f>'2a) AVR Caritas'!Q88</f>
        <v/>
      </c>
      <c r="J87" s="170" t="str">
        <f>'2b) TVÖD'!P88</f>
        <v/>
      </c>
      <c r="K87" s="182" t="str">
        <f>'2c) DRK'!P88</f>
        <v/>
      </c>
      <c r="L87" s="201" t="str">
        <f>'2d) betriebliches Entgeltniveau'!H87</f>
        <v/>
      </c>
    </row>
    <row r="88" spans="1:12" x14ac:dyDescent="0.35">
      <c r="A88" s="141">
        <v>85</v>
      </c>
      <c r="B88" s="198" t="str">
        <f>IF('1) Dateneingabe'!B95&lt;&gt;"",'1) Dateneingabe'!B95,"")</f>
        <v/>
      </c>
      <c r="C88" s="199" t="str">
        <f>IF('1) Dateneingabe'!M95&lt;&gt;"",'1) Dateneingabe'!M95,"")</f>
        <v/>
      </c>
      <c r="D88" s="200" t="str">
        <f>IF('1) Dateneingabe'!L95&lt;&gt;"",'1) Dateneingabe'!L95,"")</f>
        <v/>
      </c>
      <c r="E88" s="218" t="str">
        <f>'2a) AVR Caritas'!O89</f>
        <v/>
      </c>
      <c r="F88" s="170" t="str">
        <f>'2b) TVÖD'!N89</f>
        <v/>
      </c>
      <c r="G88" s="182" t="str">
        <f>'2c) DRK'!N89</f>
        <v/>
      </c>
      <c r="H88" s="201" t="str">
        <f>'2d) betriebliches Entgeltniveau'!F88</f>
        <v/>
      </c>
      <c r="I88" s="154" t="str">
        <f>'2a) AVR Caritas'!Q89</f>
        <v/>
      </c>
      <c r="J88" s="170" t="str">
        <f>'2b) TVÖD'!P89</f>
        <v/>
      </c>
      <c r="K88" s="182" t="str">
        <f>'2c) DRK'!P89</f>
        <v/>
      </c>
      <c r="L88" s="201" t="str">
        <f>'2d) betriebliches Entgeltniveau'!H88</f>
        <v/>
      </c>
    </row>
    <row r="89" spans="1:12" x14ac:dyDescent="0.35">
      <c r="A89" s="141">
        <v>86</v>
      </c>
      <c r="B89" s="198" t="str">
        <f>IF('1) Dateneingabe'!B96&lt;&gt;"",'1) Dateneingabe'!B96,"")</f>
        <v/>
      </c>
      <c r="C89" s="199" t="str">
        <f>IF('1) Dateneingabe'!M96&lt;&gt;"",'1) Dateneingabe'!M96,"")</f>
        <v/>
      </c>
      <c r="D89" s="200" t="str">
        <f>IF('1) Dateneingabe'!L96&lt;&gt;"",'1) Dateneingabe'!L96,"")</f>
        <v/>
      </c>
      <c r="E89" s="218" t="str">
        <f>'2a) AVR Caritas'!O90</f>
        <v/>
      </c>
      <c r="F89" s="170" t="str">
        <f>'2b) TVÖD'!N90</f>
        <v/>
      </c>
      <c r="G89" s="182" t="str">
        <f>'2c) DRK'!N90</f>
        <v/>
      </c>
      <c r="H89" s="201" t="str">
        <f>'2d) betriebliches Entgeltniveau'!F89</f>
        <v/>
      </c>
      <c r="I89" s="154" t="str">
        <f>'2a) AVR Caritas'!Q90</f>
        <v/>
      </c>
      <c r="J89" s="170" t="str">
        <f>'2b) TVÖD'!P90</f>
        <v/>
      </c>
      <c r="K89" s="182" t="str">
        <f>'2c) DRK'!P90</f>
        <v/>
      </c>
      <c r="L89" s="201" t="str">
        <f>'2d) betriebliches Entgeltniveau'!H89</f>
        <v/>
      </c>
    </row>
    <row r="90" spans="1:12" x14ac:dyDescent="0.35">
      <c r="A90" s="141">
        <v>87</v>
      </c>
      <c r="B90" s="198" t="str">
        <f>IF('1) Dateneingabe'!B97&lt;&gt;"",'1) Dateneingabe'!B97,"")</f>
        <v/>
      </c>
      <c r="C90" s="199" t="str">
        <f>IF('1) Dateneingabe'!M97&lt;&gt;"",'1) Dateneingabe'!M97,"")</f>
        <v/>
      </c>
      <c r="D90" s="200" t="str">
        <f>IF('1) Dateneingabe'!L97&lt;&gt;"",'1) Dateneingabe'!L97,"")</f>
        <v/>
      </c>
      <c r="E90" s="218" t="str">
        <f>'2a) AVR Caritas'!O91</f>
        <v/>
      </c>
      <c r="F90" s="170" t="str">
        <f>'2b) TVÖD'!N91</f>
        <v/>
      </c>
      <c r="G90" s="182" t="str">
        <f>'2c) DRK'!N91</f>
        <v/>
      </c>
      <c r="H90" s="201" t="str">
        <f>'2d) betriebliches Entgeltniveau'!F90</f>
        <v/>
      </c>
      <c r="I90" s="154" t="str">
        <f>'2a) AVR Caritas'!Q91</f>
        <v/>
      </c>
      <c r="J90" s="170" t="str">
        <f>'2b) TVÖD'!P91</f>
        <v/>
      </c>
      <c r="K90" s="182" t="str">
        <f>'2c) DRK'!P91</f>
        <v/>
      </c>
      <c r="L90" s="201" t="str">
        <f>'2d) betriebliches Entgeltniveau'!H90</f>
        <v/>
      </c>
    </row>
    <row r="91" spans="1:12" x14ac:dyDescent="0.35">
      <c r="A91" s="141">
        <v>88</v>
      </c>
      <c r="B91" s="198" t="str">
        <f>IF('1) Dateneingabe'!B98&lt;&gt;"",'1) Dateneingabe'!B98,"")</f>
        <v/>
      </c>
      <c r="C91" s="199" t="str">
        <f>IF('1) Dateneingabe'!M98&lt;&gt;"",'1) Dateneingabe'!M98,"")</f>
        <v/>
      </c>
      <c r="D91" s="200" t="str">
        <f>IF('1) Dateneingabe'!L98&lt;&gt;"",'1) Dateneingabe'!L98,"")</f>
        <v/>
      </c>
      <c r="E91" s="218" t="str">
        <f>'2a) AVR Caritas'!O92</f>
        <v/>
      </c>
      <c r="F91" s="170" t="str">
        <f>'2b) TVÖD'!N92</f>
        <v/>
      </c>
      <c r="G91" s="182" t="str">
        <f>'2c) DRK'!N92</f>
        <v/>
      </c>
      <c r="H91" s="201" t="str">
        <f>'2d) betriebliches Entgeltniveau'!F91</f>
        <v/>
      </c>
      <c r="I91" s="154" t="str">
        <f>'2a) AVR Caritas'!Q92</f>
        <v/>
      </c>
      <c r="J91" s="170" t="str">
        <f>'2b) TVÖD'!P92</f>
        <v/>
      </c>
      <c r="K91" s="182" t="str">
        <f>'2c) DRK'!P92</f>
        <v/>
      </c>
      <c r="L91" s="201" t="str">
        <f>'2d) betriebliches Entgeltniveau'!H91</f>
        <v/>
      </c>
    </row>
    <row r="92" spans="1:12" x14ac:dyDescent="0.35">
      <c r="A92" s="141">
        <v>89</v>
      </c>
      <c r="B92" s="198" t="str">
        <f>IF('1) Dateneingabe'!B99&lt;&gt;"",'1) Dateneingabe'!B99,"")</f>
        <v/>
      </c>
      <c r="C92" s="199" t="str">
        <f>IF('1) Dateneingabe'!M99&lt;&gt;"",'1) Dateneingabe'!M99,"")</f>
        <v/>
      </c>
      <c r="D92" s="200" t="str">
        <f>IF('1) Dateneingabe'!L99&lt;&gt;"",'1) Dateneingabe'!L99,"")</f>
        <v/>
      </c>
      <c r="E92" s="218" t="str">
        <f>'2a) AVR Caritas'!O93</f>
        <v/>
      </c>
      <c r="F92" s="170" t="str">
        <f>'2b) TVÖD'!N93</f>
        <v/>
      </c>
      <c r="G92" s="182" t="str">
        <f>'2c) DRK'!N93</f>
        <v/>
      </c>
      <c r="H92" s="201" t="str">
        <f>'2d) betriebliches Entgeltniveau'!F92</f>
        <v/>
      </c>
      <c r="I92" s="154" t="str">
        <f>'2a) AVR Caritas'!Q93</f>
        <v/>
      </c>
      <c r="J92" s="170" t="str">
        <f>'2b) TVÖD'!P93</f>
        <v/>
      </c>
      <c r="K92" s="182" t="str">
        <f>'2c) DRK'!P93</f>
        <v/>
      </c>
      <c r="L92" s="201" t="str">
        <f>'2d) betriebliches Entgeltniveau'!H92</f>
        <v/>
      </c>
    </row>
    <row r="93" spans="1:12" x14ac:dyDescent="0.35">
      <c r="A93" s="141">
        <v>90</v>
      </c>
      <c r="B93" s="198" t="str">
        <f>IF('1) Dateneingabe'!B100&lt;&gt;"",'1) Dateneingabe'!B100,"")</f>
        <v/>
      </c>
      <c r="C93" s="199" t="str">
        <f>IF('1) Dateneingabe'!M100&lt;&gt;"",'1) Dateneingabe'!M100,"")</f>
        <v/>
      </c>
      <c r="D93" s="200" t="str">
        <f>IF('1) Dateneingabe'!L100&lt;&gt;"",'1) Dateneingabe'!L100,"")</f>
        <v/>
      </c>
      <c r="E93" s="218" t="str">
        <f>'2a) AVR Caritas'!O94</f>
        <v/>
      </c>
      <c r="F93" s="170" t="str">
        <f>'2b) TVÖD'!N94</f>
        <v/>
      </c>
      <c r="G93" s="182" t="str">
        <f>'2c) DRK'!N94</f>
        <v/>
      </c>
      <c r="H93" s="201" t="str">
        <f>'2d) betriebliches Entgeltniveau'!F93</f>
        <v/>
      </c>
      <c r="I93" s="154" t="str">
        <f>'2a) AVR Caritas'!Q94</f>
        <v/>
      </c>
      <c r="J93" s="170" t="str">
        <f>'2b) TVÖD'!P94</f>
        <v/>
      </c>
      <c r="K93" s="182" t="str">
        <f>'2c) DRK'!P94</f>
        <v/>
      </c>
      <c r="L93" s="201" t="str">
        <f>'2d) betriebliches Entgeltniveau'!H93</f>
        <v/>
      </c>
    </row>
    <row r="94" spans="1:12" x14ac:dyDescent="0.35">
      <c r="A94" s="141">
        <v>91</v>
      </c>
      <c r="B94" s="198" t="str">
        <f>IF('1) Dateneingabe'!B101&lt;&gt;"",'1) Dateneingabe'!B101,"")</f>
        <v/>
      </c>
      <c r="C94" s="199" t="str">
        <f>IF('1) Dateneingabe'!M101&lt;&gt;"",'1) Dateneingabe'!M101,"")</f>
        <v/>
      </c>
      <c r="D94" s="200" t="str">
        <f>IF('1) Dateneingabe'!L101&lt;&gt;"",'1) Dateneingabe'!L101,"")</f>
        <v/>
      </c>
      <c r="E94" s="218" t="str">
        <f>'2a) AVR Caritas'!O95</f>
        <v/>
      </c>
      <c r="F94" s="170" t="str">
        <f>'2b) TVÖD'!N95</f>
        <v/>
      </c>
      <c r="G94" s="182" t="str">
        <f>'2c) DRK'!N95</f>
        <v/>
      </c>
      <c r="H94" s="201" t="str">
        <f>'2d) betriebliches Entgeltniveau'!F94</f>
        <v/>
      </c>
      <c r="I94" s="154" t="str">
        <f>'2a) AVR Caritas'!Q95</f>
        <v/>
      </c>
      <c r="J94" s="170" t="str">
        <f>'2b) TVÖD'!P95</f>
        <v/>
      </c>
      <c r="K94" s="182" t="str">
        <f>'2c) DRK'!P95</f>
        <v/>
      </c>
      <c r="L94" s="201" t="str">
        <f>'2d) betriebliches Entgeltniveau'!H94</f>
        <v/>
      </c>
    </row>
    <row r="95" spans="1:12" x14ac:dyDescent="0.35">
      <c r="A95" s="141">
        <v>92</v>
      </c>
      <c r="B95" s="198" t="str">
        <f>IF('1) Dateneingabe'!B102&lt;&gt;"",'1) Dateneingabe'!B102,"")</f>
        <v/>
      </c>
      <c r="C95" s="199" t="str">
        <f>IF('1) Dateneingabe'!M102&lt;&gt;"",'1) Dateneingabe'!M102,"")</f>
        <v/>
      </c>
      <c r="D95" s="200" t="str">
        <f>IF('1) Dateneingabe'!L102&lt;&gt;"",'1) Dateneingabe'!L102,"")</f>
        <v/>
      </c>
      <c r="E95" s="218" t="str">
        <f>'2a) AVR Caritas'!O96</f>
        <v/>
      </c>
      <c r="F95" s="170" t="str">
        <f>'2b) TVÖD'!N96</f>
        <v/>
      </c>
      <c r="G95" s="182" t="str">
        <f>'2c) DRK'!N96</f>
        <v/>
      </c>
      <c r="H95" s="201" t="str">
        <f>'2d) betriebliches Entgeltniveau'!F95</f>
        <v/>
      </c>
      <c r="I95" s="154" t="str">
        <f>'2a) AVR Caritas'!Q96</f>
        <v/>
      </c>
      <c r="J95" s="170" t="str">
        <f>'2b) TVÖD'!P96</f>
        <v/>
      </c>
      <c r="K95" s="182" t="str">
        <f>'2c) DRK'!P96</f>
        <v/>
      </c>
      <c r="L95" s="201" t="str">
        <f>'2d) betriebliches Entgeltniveau'!H95</f>
        <v/>
      </c>
    </row>
    <row r="96" spans="1:12" x14ac:dyDescent="0.35">
      <c r="A96" s="141">
        <v>93</v>
      </c>
      <c r="B96" s="198" t="str">
        <f>IF('1) Dateneingabe'!B103&lt;&gt;"",'1) Dateneingabe'!B103,"")</f>
        <v/>
      </c>
      <c r="C96" s="199" t="str">
        <f>IF('1) Dateneingabe'!M103&lt;&gt;"",'1) Dateneingabe'!M103,"")</f>
        <v/>
      </c>
      <c r="D96" s="200" t="str">
        <f>IF('1) Dateneingabe'!L103&lt;&gt;"",'1) Dateneingabe'!L103,"")</f>
        <v/>
      </c>
      <c r="E96" s="218" t="str">
        <f>'2a) AVR Caritas'!O97</f>
        <v/>
      </c>
      <c r="F96" s="170" t="str">
        <f>'2b) TVÖD'!N97</f>
        <v/>
      </c>
      <c r="G96" s="182" t="str">
        <f>'2c) DRK'!N97</f>
        <v/>
      </c>
      <c r="H96" s="201" t="str">
        <f>'2d) betriebliches Entgeltniveau'!F96</f>
        <v/>
      </c>
      <c r="I96" s="154" t="str">
        <f>'2a) AVR Caritas'!Q97</f>
        <v/>
      </c>
      <c r="J96" s="170" t="str">
        <f>'2b) TVÖD'!P97</f>
        <v/>
      </c>
      <c r="K96" s="182" t="str">
        <f>'2c) DRK'!P97</f>
        <v/>
      </c>
      <c r="L96" s="201" t="str">
        <f>'2d) betriebliches Entgeltniveau'!H96</f>
        <v/>
      </c>
    </row>
    <row r="97" spans="1:14" x14ac:dyDescent="0.35">
      <c r="A97" s="141">
        <v>94</v>
      </c>
      <c r="B97" s="198" t="str">
        <f>IF('1) Dateneingabe'!B104&lt;&gt;"",'1) Dateneingabe'!B104,"")</f>
        <v/>
      </c>
      <c r="C97" s="199" t="str">
        <f>IF('1) Dateneingabe'!M104&lt;&gt;"",'1) Dateneingabe'!M104,"")</f>
        <v/>
      </c>
      <c r="D97" s="200" t="str">
        <f>IF('1) Dateneingabe'!L104&lt;&gt;"",'1) Dateneingabe'!L104,"")</f>
        <v/>
      </c>
      <c r="E97" s="218" t="str">
        <f>'2a) AVR Caritas'!O98</f>
        <v/>
      </c>
      <c r="F97" s="170" t="str">
        <f>'2b) TVÖD'!N98</f>
        <v/>
      </c>
      <c r="G97" s="182" t="str">
        <f>'2c) DRK'!N98</f>
        <v/>
      </c>
      <c r="H97" s="201" t="str">
        <f>'2d) betriebliches Entgeltniveau'!F97</f>
        <v/>
      </c>
      <c r="I97" s="154" t="str">
        <f>'2a) AVR Caritas'!Q98</f>
        <v/>
      </c>
      <c r="J97" s="170" t="str">
        <f>'2b) TVÖD'!P98</f>
        <v/>
      </c>
      <c r="K97" s="182" t="str">
        <f>'2c) DRK'!P98</f>
        <v/>
      </c>
      <c r="L97" s="201" t="str">
        <f>'2d) betriebliches Entgeltniveau'!H97</f>
        <v/>
      </c>
    </row>
    <row r="98" spans="1:14" x14ac:dyDescent="0.35">
      <c r="A98" s="141">
        <v>95</v>
      </c>
      <c r="B98" s="198" t="str">
        <f>IF('1) Dateneingabe'!B105&lt;&gt;"",'1) Dateneingabe'!B105,"")</f>
        <v/>
      </c>
      <c r="C98" s="199" t="str">
        <f>IF('1) Dateneingabe'!M105&lt;&gt;"",'1) Dateneingabe'!M105,"")</f>
        <v/>
      </c>
      <c r="D98" s="200" t="str">
        <f>IF('1) Dateneingabe'!L105&lt;&gt;"",'1) Dateneingabe'!L105,"")</f>
        <v/>
      </c>
      <c r="E98" s="218" t="str">
        <f>'2a) AVR Caritas'!O99</f>
        <v/>
      </c>
      <c r="F98" s="170" t="str">
        <f>'2b) TVÖD'!N99</f>
        <v/>
      </c>
      <c r="G98" s="182" t="str">
        <f>'2c) DRK'!N99</f>
        <v/>
      </c>
      <c r="H98" s="201" t="str">
        <f>'2d) betriebliches Entgeltniveau'!F98</f>
        <v/>
      </c>
      <c r="I98" s="154" t="str">
        <f>'2a) AVR Caritas'!Q99</f>
        <v/>
      </c>
      <c r="J98" s="170" t="str">
        <f>'2b) TVÖD'!P99</f>
        <v/>
      </c>
      <c r="K98" s="182" t="str">
        <f>'2c) DRK'!P99</f>
        <v/>
      </c>
      <c r="L98" s="201" t="str">
        <f>'2d) betriebliches Entgeltniveau'!H98</f>
        <v/>
      </c>
    </row>
    <row r="99" spans="1:14" x14ac:dyDescent="0.35">
      <c r="A99" s="141">
        <v>96</v>
      </c>
      <c r="B99" s="198" t="str">
        <f>IF('1) Dateneingabe'!B106&lt;&gt;"",'1) Dateneingabe'!B106,"")</f>
        <v/>
      </c>
      <c r="C99" s="199" t="str">
        <f>IF('1) Dateneingabe'!M106&lt;&gt;"",'1) Dateneingabe'!M106,"")</f>
        <v/>
      </c>
      <c r="D99" s="200" t="str">
        <f>IF('1) Dateneingabe'!L106&lt;&gt;"",'1) Dateneingabe'!L106,"")</f>
        <v/>
      </c>
      <c r="E99" s="218" t="str">
        <f>'2a) AVR Caritas'!O100</f>
        <v/>
      </c>
      <c r="F99" s="170" t="str">
        <f>'2b) TVÖD'!N100</f>
        <v/>
      </c>
      <c r="G99" s="182" t="str">
        <f>'2c) DRK'!N100</f>
        <v/>
      </c>
      <c r="H99" s="201" t="str">
        <f>'2d) betriebliches Entgeltniveau'!F99</f>
        <v/>
      </c>
      <c r="I99" s="154" t="str">
        <f>'2a) AVR Caritas'!Q100</f>
        <v/>
      </c>
      <c r="J99" s="170" t="str">
        <f>'2b) TVÖD'!P100</f>
        <v/>
      </c>
      <c r="K99" s="182" t="str">
        <f>'2c) DRK'!P100</f>
        <v/>
      </c>
      <c r="L99" s="201" t="str">
        <f>'2d) betriebliches Entgeltniveau'!H99</f>
        <v/>
      </c>
    </row>
    <row r="100" spans="1:14" x14ac:dyDescent="0.35">
      <c r="A100" s="141">
        <v>97</v>
      </c>
      <c r="B100" s="198" t="str">
        <f>IF('1) Dateneingabe'!B107&lt;&gt;"",'1) Dateneingabe'!B107,"")</f>
        <v/>
      </c>
      <c r="C100" s="199" t="str">
        <f>IF('1) Dateneingabe'!M107&lt;&gt;"",'1) Dateneingabe'!M107,"")</f>
        <v/>
      </c>
      <c r="D100" s="200" t="str">
        <f>IF('1) Dateneingabe'!L107&lt;&gt;"",'1) Dateneingabe'!L107,"")</f>
        <v/>
      </c>
      <c r="E100" s="218" t="str">
        <f>'2a) AVR Caritas'!O101</f>
        <v/>
      </c>
      <c r="F100" s="170" t="str">
        <f>'2b) TVÖD'!N101</f>
        <v/>
      </c>
      <c r="G100" s="182" t="str">
        <f>'2c) DRK'!N101</f>
        <v/>
      </c>
      <c r="H100" s="201" t="str">
        <f>'2d) betriebliches Entgeltniveau'!F100</f>
        <v/>
      </c>
      <c r="I100" s="154" t="str">
        <f>'2a) AVR Caritas'!Q101</f>
        <v/>
      </c>
      <c r="J100" s="170" t="str">
        <f>'2b) TVÖD'!P101</f>
        <v/>
      </c>
      <c r="K100" s="182" t="str">
        <f>'2c) DRK'!P101</f>
        <v/>
      </c>
      <c r="L100" s="201" t="str">
        <f>'2d) betriebliches Entgeltniveau'!H100</f>
        <v/>
      </c>
    </row>
    <row r="101" spans="1:14" x14ac:dyDescent="0.35">
      <c r="A101" s="141">
        <v>98</v>
      </c>
      <c r="B101" s="198" t="str">
        <f>IF('1) Dateneingabe'!B108&lt;&gt;"",'1) Dateneingabe'!B108,"")</f>
        <v/>
      </c>
      <c r="C101" s="199" t="str">
        <f>IF('1) Dateneingabe'!M108&lt;&gt;"",'1) Dateneingabe'!M108,"")</f>
        <v/>
      </c>
      <c r="D101" s="200" t="str">
        <f>IF('1) Dateneingabe'!L108&lt;&gt;"",'1) Dateneingabe'!L108,"")</f>
        <v/>
      </c>
      <c r="E101" s="218" t="str">
        <f>'2a) AVR Caritas'!O102</f>
        <v/>
      </c>
      <c r="F101" s="170" t="str">
        <f>'2b) TVÖD'!N102</f>
        <v/>
      </c>
      <c r="G101" s="182" t="str">
        <f>'2c) DRK'!N102</f>
        <v/>
      </c>
      <c r="H101" s="201" t="str">
        <f>'2d) betriebliches Entgeltniveau'!F101</f>
        <v/>
      </c>
      <c r="I101" s="154" t="str">
        <f>'2a) AVR Caritas'!Q102</f>
        <v/>
      </c>
      <c r="J101" s="170" t="str">
        <f>'2b) TVÖD'!P102</f>
        <v/>
      </c>
      <c r="K101" s="182" t="str">
        <f>'2c) DRK'!P102</f>
        <v/>
      </c>
      <c r="L101" s="201" t="str">
        <f>'2d) betriebliches Entgeltniveau'!H101</f>
        <v/>
      </c>
    </row>
    <row r="102" spans="1:14" x14ac:dyDescent="0.35">
      <c r="A102" s="141">
        <v>99</v>
      </c>
      <c r="B102" s="198" t="str">
        <f>IF('1) Dateneingabe'!B109&lt;&gt;"",'1) Dateneingabe'!B109,"")</f>
        <v/>
      </c>
      <c r="C102" s="199" t="str">
        <f>IF('1) Dateneingabe'!M109&lt;&gt;"",'1) Dateneingabe'!M109,"")</f>
        <v/>
      </c>
      <c r="D102" s="200" t="str">
        <f>IF('1) Dateneingabe'!L109&lt;&gt;"",'1) Dateneingabe'!L109,"")</f>
        <v/>
      </c>
      <c r="E102" s="218" t="str">
        <f>'2a) AVR Caritas'!O103</f>
        <v/>
      </c>
      <c r="F102" s="170" t="str">
        <f>'2b) TVÖD'!N103</f>
        <v/>
      </c>
      <c r="G102" s="182" t="str">
        <f>'2c) DRK'!N103</f>
        <v/>
      </c>
      <c r="H102" s="201" t="str">
        <f>'2d) betriebliches Entgeltniveau'!F102</f>
        <v/>
      </c>
      <c r="I102" s="154" t="str">
        <f>'2a) AVR Caritas'!Q103</f>
        <v/>
      </c>
      <c r="J102" s="170" t="str">
        <f>'2b) TVÖD'!P103</f>
        <v/>
      </c>
      <c r="K102" s="182" t="str">
        <f>'2c) DRK'!P103</f>
        <v/>
      </c>
      <c r="L102" s="201" t="str">
        <f>'2d) betriebliches Entgeltniveau'!H102</f>
        <v/>
      </c>
    </row>
    <row r="103" spans="1:14" x14ac:dyDescent="0.35">
      <c r="A103" s="202"/>
      <c r="B103" s="203"/>
      <c r="C103" s="204"/>
      <c r="D103" s="205"/>
      <c r="E103" s="206">
        <f>SUM(E4:E102)</f>
        <v>161587.1906</v>
      </c>
      <c r="F103" s="207">
        <f t="shared" ref="F103:H103" si="0">SUM(F4:F102)</f>
        <v>162953.82984600001</v>
      </c>
      <c r="G103" s="208">
        <f t="shared" si="0"/>
        <v>161791.33899999998</v>
      </c>
      <c r="H103" s="191">
        <f t="shared" si="0"/>
        <v>159600</v>
      </c>
      <c r="I103" s="209">
        <f>COUNT(I4:I102)</f>
        <v>4</v>
      </c>
      <c r="J103" s="209">
        <f t="shared" ref="J103:L103" si="1">COUNT(J4:J102)</f>
        <v>4</v>
      </c>
      <c r="K103" s="209">
        <f t="shared" si="1"/>
        <v>4</v>
      </c>
      <c r="L103" s="209">
        <f t="shared" si="1"/>
        <v>4</v>
      </c>
    </row>
    <row r="105" spans="1:14" ht="25.5" customHeight="1" x14ac:dyDescent="0.35">
      <c r="E105" s="315" t="s">
        <v>159</v>
      </c>
      <c r="F105" s="316"/>
      <c r="G105" s="316"/>
      <c r="H105" s="316"/>
      <c r="I105" s="316"/>
      <c r="J105" s="316"/>
      <c r="K105" s="316"/>
      <c r="L105" s="316"/>
    </row>
    <row r="106" spans="1:14" ht="26" x14ac:dyDescent="0.35">
      <c r="E106" s="322" t="str">
        <f>CONCATENATE("veröffentlichtes Durchschnittsentgeltniveau 
","für ",'1) Dateneingabe'!D4," - Stand: ",Datenquelle!A48)</f>
        <v>veröffentlichtes Durchschnittsentgeltniveau 
für Bayern - Stand: 07.02.2022</v>
      </c>
      <c r="F106" s="323"/>
      <c r="G106" s="323"/>
      <c r="H106" s="324"/>
      <c r="I106" s="197" t="s">
        <v>65</v>
      </c>
      <c r="J106" s="226" t="s">
        <v>17</v>
      </c>
      <c r="K106" s="227" t="s">
        <v>18</v>
      </c>
      <c r="L106" s="228" t="s">
        <v>137</v>
      </c>
    </row>
    <row r="107" spans="1:14" x14ac:dyDescent="0.35">
      <c r="A107" s="162"/>
      <c r="B107" s="232"/>
      <c r="C107" s="232"/>
      <c r="D107" s="232"/>
      <c r="E107" s="325" t="s">
        <v>105</v>
      </c>
      <c r="F107" s="325"/>
      <c r="G107" s="325"/>
      <c r="H107" s="246">
        <f>IF('1) Dateneingabe'!$D$4&lt;&gt;"",(VLOOKUP('1) Dateneingabe'!$D$4,Datenquelle!$A$49:$D$52,2,FALSE)),"Land erfassen!")</f>
        <v>17</v>
      </c>
      <c r="I107" s="233">
        <f>IF('2a) AVR Caritas'!H106&lt;&gt;0,'2a) AVR Caritas'!H106,"")</f>
        <v>16.48758067061144</v>
      </c>
      <c r="J107" s="234">
        <f>IF('2b) TVÖD'!H106&lt;&gt;0,'2b) TVÖD'!H106,"")</f>
        <v>17.305860025147929</v>
      </c>
      <c r="K107" s="235">
        <f>IF('2c) DRK'!H106&lt;&gt;0,'2c) DRK'!H106,"")</f>
        <v>16.465119822485207</v>
      </c>
      <c r="L107" s="236">
        <f>IF(M107="Für die Betrachtung des betrieblichen Entgeltniveau fehlen Angaben im Tabellenblatt 'a) Dateneigabe'!","",IF('2d) betriebliches Entgeltniveau'!G106&lt;&gt;0,'2d) betriebliches Entgeltniveau'!G106," "))</f>
        <v>13.609467455621301</v>
      </c>
      <c r="M107" s="335" t="str">
        <f>IF(COUNT(I4:I102)&lt;&gt;COUNT(L4:L102),"Für die Betrachtung des betrieblichen Entgeltniveau fehlen Angaben im Tabellenblatt 'a) Dateneigabe'!","")</f>
        <v/>
      </c>
      <c r="N107" s="336"/>
    </row>
    <row r="108" spans="1:14" x14ac:dyDescent="0.35">
      <c r="A108" s="162"/>
      <c r="B108" s="232"/>
      <c r="C108" s="232"/>
      <c r="D108" s="232"/>
      <c r="E108" s="325" t="s">
        <v>106</v>
      </c>
      <c r="F108" s="325"/>
      <c r="G108" s="325"/>
      <c r="H108" s="246">
        <f>IF('1) Dateneingabe'!$D$4&lt;&gt;"",(VLOOKUP('1) Dateneingabe'!$D$4,Datenquelle!$A$49:$D$52,3,FALSE)),"Land erfassen!")</f>
        <v>19.02</v>
      </c>
      <c r="I108" s="233" t="str">
        <f>IF('2a) AVR Caritas'!H107&lt;&gt;0,'2a) AVR Caritas'!H107,"")</f>
        <v/>
      </c>
      <c r="J108" s="234" t="str">
        <f>IF('2b) TVÖD'!H107&lt;&gt;0,'2b) TVÖD'!H107,"")</f>
        <v/>
      </c>
      <c r="K108" s="235" t="str">
        <f>IF('2c) DRK'!H107&lt;&gt;0,'2c) DRK'!H107,"")</f>
        <v/>
      </c>
      <c r="L108" s="236" t="str">
        <f>IF(M107="Für die Betrachtung des betrieblichen Entgeltniveau fehlen Angaben im Tabellenblatt 'a) Dateneigabe'!","",IF('2d) betriebliches Entgeltniveau'!G107&lt;&gt;0,'2d) betriebliches Entgeltniveau'!G107," "))</f>
        <v xml:space="preserve"> </v>
      </c>
      <c r="M108" s="335"/>
      <c r="N108" s="336"/>
    </row>
    <row r="109" spans="1:14" x14ac:dyDescent="0.35">
      <c r="A109" s="162"/>
      <c r="B109" s="232"/>
      <c r="C109" s="232"/>
      <c r="D109" s="232"/>
      <c r="E109" s="326" t="s">
        <v>107</v>
      </c>
      <c r="F109" s="326"/>
      <c r="G109" s="326"/>
      <c r="H109" s="246">
        <f>IF('1) Dateneingabe'!$D$4&lt;&gt;"",(VLOOKUP('1) Dateneingabe'!$D$4,Datenquelle!$A$49:$D$52,4,FALSE)),"Land erfassen!")</f>
        <v>23.19</v>
      </c>
      <c r="I109" s="233">
        <f>IF('2a) AVR Caritas'!H108&lt;&gt;0,'2a) AVR Caritas'!H108,"")</f>
        <v>21.063507067718604</v>
      </c>
      <c r="J109" s="234">
        <f>IF('2b) TVÖD'!H108&lt;&gt;0,'2b) TVÖD'!H108,"")</f>
        <v>21.015375692800788</v>
      </c>
      <c r="K109" s="235">
        <f>IF('2c) DRK'!H108&lt;&gt;0,'2c) DRK'!H108,"")</f>
        <v>21.104548980933593</v>
      </c>
      <c r="L109" s="236">
        <f>IF(M107="Für die Betrachtung des betrieblichen Entgeltniveau fehlen Angaben im Tabellenblatt 'a) Dateneigabe'!","",IF('2d) betriebliches Entgeltniveau'!G108&lt;&gt;0,'2d) betriebliches Entgeltniveau'!G108," "))</f>
        <v>21.696252465483237</v>
      </c>
      <c r="M109" s="335"/>
      <c r="N109" s="336"/>
    </row>
    <row r="110" spans="1:14" x14ac:dyDescent="0.35">
      <c r="A110" s="162"/>
      <c r="B110" s="232"/>
      <c r="C110" s="232"/>
      <c r="D110" s="232"/>
      <c r="E110" s="327" t="s">
        <v>148</v>
      </c>
      <c r="F110" s="328"/>
      <c r="G110" s="328"/>
      <c r="H110" s="328"/>
      <c r="I110" s="328"/>
      <c r="J110" s="328"/>
      <c r="K110" s="328"/>
      <c r="L110" s="329"/>
    </row>
    <row r="111" spans="1:14" x14ac:dyDescent="0.35">
      <c r="A111" s="162"/>
      <c r="B111" s="232"/>
      <c r="C111" s="232"/>
      <c r="D111" s="232"/>
      <c r="E111" s="330" t="s">
        <v>147</v>
      </c>
      <c r="F111" s="331"/>
      <c r="G111" s="331"/>
      <c r="H111" s="332"/>
      <c r="I111" s="237">
        <f>IF(E103=0,"",E103)</f>
        <v>161587.1906</v>
      </c>
      <c r="J111" s="238">
        <f>IF(F103=0,"",F103)</f>
        <v>162953.82984600001</v>
      </c>
      <c r="K111" s="239">
        <f>IF(G103=0,"",G103)</f>
        <v>161791.33899999998</v>
      </c>
      <c r="L111" s="240">
        <f>IF(H103=0,"",IF(M107="Für die Betrachtung des betrieblichen Entgeltniveau fehlen Angaben im Tabellenblatt 'a) Dateneigabe'!","",H103))</f>
        <v>159600</v>
      </c>
    </row>
    <row r="112" spans="1:14" x14ac:dyDescent="0.35">
      <c r="A112" s="162"/>
      <c r="B112" s="232"/>
      <c r="C112" s="232"/>
      <c r="D112" s="232"/>
      <c r="E112" s="330" t="s">
        <v>149</v>
      </c>
      <c r="F112" s="333"/>
      <c r="G112" s="333"/>
      <c r="H112" s="334"/>
      <c r="I112" s="241">
        <f>IF($L$111&lt;&gt;"",I111/$L$111-1,"")</f>
        <v>1.2451068922305852E-2</v>
      </c>
      <c r="J112" s="242">
        <f>IF($L$111&lt;&gt;"",J111/$L$111-1,"")</f>
        <v>2.101397146616546E-2</v>
      </c>
      <c r="K112" s="243">
        <f>IF($L$111&lt;&gt;"",K111/$L$111-1,"")</f>
        <v>1.3730194235588744E-2</v>
      </c>
      <c r="L112" s="244">
        <f>IF(H103=0,"",IF(M107="Für die Betrachtung des betrieblichen Entgeltniveau fehlen Angaben im Tabellenblatt 'a) Dateneigabe'!","",IF($L$111&lt;&gt;0,L111/$L$111-1,"")))</f>
        <v>0</v>
      </c>
    </row>
    <row r="113" spans="5:14" ht="83.15" customHeight="1" x14ac:dyDescent="0.35">
      <c r="E113" s="318" t="s">
        <v>134</v>
      </c>
      <c r="F113" s="319"/>
      <c r="G113" s="319"/>
      <c r="H113" s="320"/>
      <c r="I113" s="317" t="s">
        <v>133</v>
      </c>
      <c r="J113" s="317"/>
      <c r="K113" s="317"/>
      <c r="L113" s="321" t="str">
        <f>IF(M107="Für die Betrachtung des betrieblichen Entgeltniveau fehlen Angaben im Tabellenblatt 'a) Dateneigabe'!","",IF(OR(L107&lt;H107,L108&lt;H108,L109&lt;H109),"Eine Vergütung mindestens in Höhe des für das Bundesland veröffentlichte Entgeltniveau je Qualifikationsgruppe ist im Rahmen der Durchschnittsbetrachtung NICHT erfüllt!","Eine Vergütung mindestens in Höhe des für das Bundesland veröffentlichte Entgeltniveau je Qualifikationsgruppe ist im Rahmen der Durchschnittsbetrachtung erfüllt!"))</f>
        <v>Eine Vergütung mindestens in Höhe des für das Bundesland veröffentlichte Entgeltniveau je Qualifikationsgruppe ist im Rahmen der Durchschnittsbetrachtung NICHT erfüllt!</v>
      </c>
      <c r="M113" s="321"/>
      <c r="N113" s="321"/>
    </row>
  </sheetData>
  <sheetProtection algorithmName="SHA-512" hashValue="4NTZw40v/p87fmU68aCP7tOSQUyt0z3i4pb9eMrAenLhkBdExC5miPViHqixBVfFo17oPzYOSpFwvEwTbmAiFQ==" saltValue="YS5MLnNTGy4A9LWgsZ94sg==" spinCount="100000" sheet="1" objects="1" scenarios="1"/>
  <mergeCells count="17">
    <mergeCell ref="I113:K113"/>
    <mergeCell ref="E113:H113"/>
    <mergeCell ref="L113:N113"/>
    <mergeCell ref="E106:H106"/>
    <mergeCell ref="E107:G107"/>
    <mergeCell ref="E109:G109"/>
    <mergeCell ref="E108:G108"/>
    <mergeCell ref="E110:L110"/>
    <mergeCell ref="E111:H111"/>
    <mergeCell ref="E112:H112"/>
    <mergeCell ref="M107:N109"/>
    <mergeCell ref="E105:L105"/>
    <mergeCell ref="E2:H2"/>
    <mergeCell ref="A1:L1"/>
    <mergeCell ref="B2:B3"/>
    <mergeCell ref="A2:A3"/>
    <mergeCell ref="I2:L2"/>
  </mergeCells>
  <conditionalFormatting sqref="I113:K113">
    <cfRule type="containsText" dxfId="13" priority="15" operator="containsText" text="Die Anlehnung an entsprechend veröffentlichte Tarifverträge ist grundsätzlich möglich!">
      <formula>NOT(ISERROR(SEARCH("Die Anlehnung an entsprechend veröffentlichte Tarifverträge ist grundsätzlich möglich!",I113)))</formula>
    </cfRule>
  </conditionalFormatting>
  <conditionalFormatting sqref="L113:N113">
    <cfRule type="containsText" dxfId="12" priority="13" operator="containsText" text="Eine Vergütung mindestens in Höhe des für das Bundesland veröffentlichte Entgeltniveau je Qualifikationsgruppe ist im Rahmen der Durchschnittsbetrachtung NICHT erfüllt!">
      <formula>NOT(ISERROR(SEARCH("Eine Vergütung mindestens in Höhe des für das Bundesland veröffentlichte Entgeltniveau je Qualifikationsgruppe ist im Rahmen der Durchschnittsbetrachtung NICHT erfüllt!",L113)))</formula>
    </cfRule>
    <cfRule type="containsText" dxfId="11" priority="14" operator="containsText" text="Eine Vergütung mindestens in Höhe des für das Bundesland veröffentlichte Entgeltniveau je Qualifikationsgruppe ist im Rahmen der Durchschnittsbetrachtung erfüllt!">
      <formula>NOT(ISERROR(SEARCH("Eine Vergütung mindestens in Höhe des für das Bundesland veröffentlichte Entgeltniveau je Qualifikationsgruppe ist im Rahmen der Durchschnittsbetrachtung erfüllt!",L113)))</formula>
    </cfRule>
  </conditionalFormatting>
  <conditionalFormatting sqref="L107">
    <cfRule type="containsBlanks" priority="23" stopIfTrue="1">
      <formula>LEN(TRIM(L107))=0</formula>
    </cfRule>
    <cfRule type="cellIs" dxfId="10" priority="26" operator="equal">
      <formula>$H$107</formula>
    </cfRule>
    <cfRule type="cellIs" dxfId="9" priority="29" operator="greaterThan">
      <formula>$H$107</formula>
    </cfRule>
    <cfRule type="cellIs" dxfId="8" priority="30" operator="lessThan">
      <formula>$H$107</formula>
    </cfRule>
  </conditionalFormatting>
  <conditionalFormatting sqref="L108">
    <cfRule type="containsBlanks" priority="9" stopIfTrue="1">
      <formula>LEN(TRIM(L108))=0</formula>
    </cfRule>
    <cfRule type="cellIs" dxfId="7" priority="10" operator="lessThan">
      <formula>$H$108</formula>
    </cfRule>
    <cfRule type="cellIs" dxfId="6" priority="11" operator="greaterThan">
      <formula>$H$108</formula>
    </cfRule>
    <cfRule type="cellIs" dxfId="5" priority="31" operator="equal">
      <formula>$H$108</formula>
    </cfRule>
  </conditionalFormatting>
  <conditionalFormatting sqref="L109">
    <cfRule type="containsBlanks" priority="2" stopIfTrue="1">
      <formula>LEN(TRIM(L109))=0</formula>
    </cfRule>
    <cfRule type="cellIs" dxfId="4" priority="6" operator="greaterThan">
      <formula>$H$109</formula>
    </cfRule>
    <cfRule type="cellIs" dxfId="3" priority="7" operator="equal">
      <formula>$H$109</formula>
    </cfRule>
    <cfRule type="cellIs" dxfId="2" priority="8" operator="lessThan">
      <formula>$H$109</formula>
    </cfRule>
  </conditionalFormatting>
  <conditionalFormatting sqref="M107:N109">
    <cfRule type="cellIs" dxfId="1" priority="5" operator="equal">
      <formula>"Für die Betrachtung des betrieblichen Entgeltniveau fehlen Angaben im Tabellenblatt 'a) Dateneigabe'!"</formula>
    </cfRule>
  </conditionalFormatting>
  <conditionalFormatting sqref="H107:H109">
    <cfRule type="cellIs" dxfId="0" priority="1" operator="equal">
      <formula>"Land erfassen!"</formula>
    </cfRule>
  </conditionalFormatting>
  <pageMargins left="0.7" right="0.7" top="0.78740157499999996" bottom="0.78740157499999996" header="0.3" footer="0.3"/>
  <pageSetup paperSize="9" scale="49"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8815E-F8A8-4485-AF82-1941BFF71B12}">
  <sheetPr>
    <tabColor rgb="FFFF0000"/>
  </sheetPr>
  <dimension ref="A1:C4"/>
  <sheetViews>
    <sheetView workbookViewId="0">
      <selection activeCell="D4" sqref="D4"/>
    </sheetView>
  </sheetViews>
  <sheetFormatPr baseColWidth="10" defaultColWidth="11" defaultRowHeight="12.5" x14ac:dyDescent="0.25"/>
  <cols>
    <col min="1" max="2" width="11" style="257"/>
    <col min="3" max="3" width="54.83203125" style="257" customWidth="1"/>
    <col min="4" max="16384" width="11" style="257"/>
  </cols>
  <sheetData>
    <row r="1" spans="1:3" ht="13" x14ac:dyDescent="0.3">
      <c r="A1" s="256" t="s">
        <v>169</v>
      </c>
      <c r="B1" s="256"/>
    </row>
    <row r="2" spans="1:3" ht="13" x14ac:dyDescent="0.3">
      <c r="A2" s="256" t="s">
        <v>170</v>
      </c>
      <c r="B2" s="256" t="s">
        <v>174</v>
      </c>
      <c r="C2" s="256" t="s">
        <v>171</v>
      </c>
    </row>
    <row r="3" spans="1:3" x14ac:dyDescent="0.25">
      <c r="A3" s="257" t="s">
        <v>172</v>
      </c>
      <c r="B3" s="257" t="s">
        <v>175</v>
      </c>
      <c r="C3" s="257" t="s">
        <v>173</v>
      </c>
    </row>
    <row r="4" spans="1:3" x14ac:dyDescent="0.25">
      <c r="A4" s="257" t="s">
        <v>176</v>
      </c>
      <c r="B4" s="257" t="s">
        <v>175</v>
      </c>
      <c r="C4" s="257" t="s">
        <v>177</v>
      </c>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AA7F0-BC17-2144-B5B6-932060AFB827}">
  <sheetPr>
    <tabColor rgb="FFFF0000"/>
  </sheetPr>
  <dimension ref="A1:X119"/>
  <sheetViews>
    <sheetView topLeftCell="A36" zoomScale="130" zoomScaleNormal="130" workbookViewId="0">
      <selection activeCell="E49" sqref="E49"/>
    </sheetView>
  </sheetViews>
  <sheetFormatPr baseColWidth="10" defaultRowHeight="15.5" x14ac:dyDescent="0.35"/>
  <cols>
    <col min="1" max="1" width="35.08203125" bestFit="1" customWidth="1"/>
    <col min="2" max="3" width="15.58203125" bestFit="1" customWidth="1"/>
    <col min="8" max="8" width="35.33203125" customWidth="1"/>
    <col min="9" max="9" width="4" customWidth="1"/>
    <col min="10" max="24" width="3.33203125" bestFit="1" customWidth="1"/>
  </cols>
  <sheetData>
    <row r="1" spans="1:24" ht="16" thickBot="1" x14ac:dyDescent="0.4">
      <c r="A1" s="6" t="s">
        <v>21</v>
      </c>
      <c r="B1" s="7" t="s">
        <v>16</v>
      </c>
      <c r="C1" s="8" t="s">
        <v>17</v>
      </c>
      <c r="D1" s="9" t="s">
        <v>18</v>
      </c>
      <c r="E1" s="7" t="s">
        <v>16</v>
      </c>
      <c r="F1" s="8" t="s">
        <v>17</v>
      </c>
      <c r="G1" s="9" t="s">
        <v>18</v>
      </c>
      <c r="H1" s="5" t="s">
        <v>67</v>
      </c>
      <c r="I1" s="5"/>
      <c r="J1" s="5"/>
      <c r="K1" s="5"/>
      <c r="L1" s="5"/>
      <c r="M1" s="5"/>
      <c r="N1" s="10"/>
      <c r="O1" s="10"/>
      <c r="P1" s="10"/>
    </row>
    <row r="2" spans="1:24" x14ac:dyDescent="0.35">
      <c r="A2" s="4" t="s">
        <v>22</v>
      </c>
      <c r="B2" s="11">
        <v>11</v>
      </c>
      <c r="C2" s="12" t="s">
        <v>23</v>
      </c>
      <c r="D2" s="13" t="s">
        <v>23</v>
      </c>
      <c r="E2" s="11">
        <v>2</v>
      </c>
      <c r="F2" s="12">
        <v>9</v>
      </c>
      <c r="G2" s="13">
        <v>17</v>
      </c>
      <c r="H2" s="4" t="s">
        <v>105</v>
      </c>
      <c r="I2" s="45"/>
      <c r="J2" s="45"/>
      <c r="K2" s="45"/>
      <c r="L2" s="45"/>
      <c r="M2" s="45"/>
      <c r="N2" s="10"/>
      <c r="O2" s="10"/>
      <c r="P2" s="10"/>
    </row>
    <row r="3" spans="1:24" x14ac:dyDescent="0.35">
      <c r="A3" s="4" t="s">
        <v>24</v>
      </c>
      <c r="B3" s="11">
        <v>10</v>
      </c>
      <c r="C3" s="12" t="s">
        <v>25</v>
      </c>
      <c r="D3" s="13" t="s">
        <v>25</v>
      </c>
      <c r="E3" s="11">
        <v>3</v>
      </c>
      <c r="F3" s="12">
        <v>10</v>
      </c>
      <c r="G3" s="13">
        <v>18</v>
      </c>
      <c r="H3" s="4" t="s">
        <v>105</v>
      </c>
      <c r="I3" s="45"/>
      <c r="J3" s="45"/>
      <c r="K3" s="45"/>
      <c r="L3" s="45"/>
      <c r="M3" s="45"/>
      <c r="N3" s="10"/>
      <c r="O3" s="10"/>
      <c r="P3" s="10"/>
    </row>
    <row r="4" spans="1:24" x14ac:dyDescent="0.35">
      <c r="A4" s="4" t="s">
        <v>26</v>
      </c>
      <c r="B4" s="11">
        <v>10</v>
      </c>
      <c r="C4" s="12" t="s">
        <v>27</v>
      </c>
      <c r="D4" s="13" t="s">
        <v>27</v>
      </c>
      <c r="E4" s="11">
        <v>3</v>
      </c>
      <c r="F4" s="12">
        <v>11</v>
      </c>
      <c r="G4" s="13">
        <v>19</v>
      </c>
      <c r="H4" s="4" t="s">
        <v>105</v>
      </c>
      <c r="I4" s="45"/>
      <c r="J4" s="45"/>
      <c r="K4" s="45"/>
      <c r="L4" s="45"/>
      <c r="M4" s="45"/>
      <c r="N4" s="10"/>
      <c r="O4" s="10"/>
      <c r="P4" s="10"/>
    </row>
    <row r="5" spans="1:24" x14ac:dyDescent="0.35">
      <c r="A5" s="4" t="s">
        <v>28</v>
      </c>
      <c r="B5" s="11" t="s">
        <v>29</v>
      </c>
      <c r="C5" s="12" t="s">
        <v>14</v>
      </c>
      <c r="D5" s="13" t="s">
        <v>14</v>
      </c>
      <c r="E5" s="11">
        <v>4</v>
      </c>
      <c r="F5" s="12">
        <v>12</v>
      </c>
      <c r="G5" s="13">
        <v>20</v>
      </c>
      <c r="H5" s="4" t="s">
        <v>105</v>
      </c>
      <c r="I5" s="10">
        <v>1</v>
      </c>
      <c r="J5" s="10"/>
      <c r="K5" s="10"/>
      <c r="L5" s="10"/>
      <c r="M5" s="10"/>
      <c r="N5" s="10"/>
      <c r="O5" s="10"/>
      <c r="P5" s="10"/>
    </row>
    <row r="6" spans="1:24" x14ac:dyDescent="0.35">
      <c r="A6" s="4" t="s">
        <v>30</v>
      </c>
      <c r="B6" s="11" t="s">
        <v>13</v>
      </c>
      <c r="C6" s="12" t="s">
        <v>13</v>
      </c>
      <c r="D6" s="13" t="s">
        <v>13</v>
      </c>
      <c r="E6" s="11">
        <v>5</v>
      </c>
      <c r="F6" s="12">
        <v>13</v>
      </c>
      <c r="G6" s="13">
        <v>21</v>
      </c>
      <c r="H6" s="4" t="s">
        <v>106</v>
      </c>
      <c r="I6" s="10">
        <v>2</v>
      </c>
      <c r="J6" s="10"/>
      <c r="K6" s="10"/>
      <c r="L6" s="10"/>
      <c r="M6" s="10"/>
      <c r="N6" s="10"/>
      <c r="O6" s="10"/>
      <c r="P6" s="10"/>
    </row>
    <row r="7" spans="1:24" x14ac:dyDescent="0.35">
      <c r="A7" s="4" t="s">
        <v>31</v>
      </c>
      <c r="B7" s="11" t="s">
        <v>12</v>
      </c>
      <c r="C7" s="12" t="s">
        <v>12</v>
      </c>
      <c r="D7" s="13" t="s">
        <v>12</v>
      </c>
      <c r="E7" s="11">
        <v>6</v>
      </c>
      <c r="F7" s="12">
        <v>14</v>
      </c>
      <c r="G7" s="13">
        <v>22</v>
      </c>
      <c r="H7" s="4" t="s">
        <v>107</v>
      </c>
      <c r="I7" s="10">
        <v>3</v>
      </c>
      <c r="J7" s="10"/>
      <c r="K7" s="10"/>
      <c r="L7" s="10"/>
      <c r="M7" s="10"/>
      <c r="N7" s="10"/>
      <c r="O7" s="10"/>
      <c r="P7" s="10"/>
    </row>
    <row r="8" spans="1:24" x14ac:dyDescent="0.35">
      <c r="A8" s="4" t="s">
        <v>32</v>
      </c>
      <c r="B8" s="11" t="s">
        <v>33</v>
      </c>
      <c r="C8" s="12" t="s">
        <v>33</v>
      </c>
      <c r="D8" s="13" t="s">
        <v>33</v>
      </c>
      <c r="E8" s="11">
        <v>7</v>
      </c>
      <c r="F8" s="12">
        <v>15</v>
      </c>
      <c r="G8" s="13">
        <v>23</v>
      </c>
      <c r="H8" s="4" t="s">
        <v>107</v>
      </c>
      <c r="I8" s="10"/>
      <c r="J8" s="10"/>
      <c r="K8" s="10"/>
      <c r="L8" s="10"/>
      <c r="M8" s="10"/>
      <c r="N8" s="10"/>
      <c r="O8" s="10"/>
      <c r="P8" s="10"/>
    </row>
    <row r="9" spans="1:24" ht="16" thickBot="1" x14ac:dyDescent="0.4">
      <c r="A9" s="14" t="s">
        <v>34</v>
      </c>
      <c r="B9" s="15" t="s">
        <v>35</v>
      </c>
      <c r="C9" s="16" t="s">
        <v>35</v>
      </c>
      <c r="D9" s="17" t="s">
        <v>35</v>
      </c>
      <c r="E9" s="15">
        <v>8</v>
      </c>
      <c r="F9" s="12">
        <v>16</v>
      </c>
      <c r="G9" s="13">
        <v>24</v>
      </c>
      <c r="H9" s="4" t="s">
        <v>107</v>
      </c>
      <c r="I9" s="10"/>
      <c r="J9" s="10"/>
      <c r="K9" s="10"/>
      <c r="L9" s="10"/>
      <c r="M9" s="10"/>
      <c r="N9" s="10"/>
      <c r="O9" s="10"/>
      <c r="P9" s="10"/>
    </row>
    <row r="10" spans="1:24" ht="16" thickBot="1" x14ac:dyDescent="0.4">
      <c r="A10" s="1">
        <v>1</v>
      </c>
      <c r="B10" s="1">
        <v>2</v>
      </c>
      <c r="C10" s="1">
        <v>3</v>
      </c>
      <c r="D10" s="1">
        <v>4</v>
      </c>
      <c r="E10" s="1">
        <v>5</v>
      </c>
      <c r="F10" s="1">
        <v>6</v>
      </c>
      <c r="G10" s="1">
        <v>7</v>
      </c>
      <c r="H10" s="1">
        <v>8</v>
      </c>
      <c r="I10" s="1">
        <v>9</v>
      </c>
      <c r="J10" s="1">
        <v>10</v>
      </c>
      <c r="K10" s="1">
        <v>11</v>
      </c>
      <c r="L10" s="1">
        <v>12</v>
      </c>
      <c r="M10" s="1">
        <v>13</v>
      </c>
      <c r="N10" s="1">
        <v>14</v>
      </c>
      <c r="O10" s="1">
        <v>15</v>
      </c>
      <c r="P10" s="1">
        <v>16</v>
      </c>
      <c r="Q10" s="1">
        <v>17</v>
      </c>
      <c r="R10" s="1">
        <v>18</v>
      </c>
      <c r="S10" s="1">
        <v>19</v>
      </c>
      <c r="T10" s="1">
        <v>20</v>
      </c>
      <c r="U10" s="1">
        <v>21</v>
      </c>
      <c r="V10" s="1">
        <v>22</v>
      </c>
      <c r="W10" s="1">
        <v>23</v>
      </c>
      <c r="X10" s="1">
        <v>24</v>
      </c>
    </row>
    <row r="11" spans="1:24" ht="16" thickBot="1" x14ac:dyDescent="0.4">
      <c r="A11" s="337" t="s">
        <v>36</v>
      </c>
      <c r="B11" s="339" t="s">
        <v>16</v>
      </c>
      <c r="C11" s="340"/>
      <c r="D11" s="340"/>
      <c r="E11" s="340"/>
      <c r="F11" s="340"/>
      <c r="G11" s="340"/>
      <c r="H11" s="340"/>
      <c r="I11" s="46" t="s">
        <v>17</v>
      </c>
      <c r="J11" s="47"/>
      <c r="K11" s="47"/>
      <c r="L11" s="47"/>
      <c r="M11" s="47"/>
      <c r="N11" s="47"/>
      <c r="O11" s="47"/>
      <c r="P11" s="48"/>
      <c r="Q11" s="341" t="s">
        <v>18</v>
      </c>
      <c r="R11" s="341"/>
      <c r="S11" s="341"/>
      <c r="T11" s="341"/>
      <c r="U11" s="341"/>
      <c r="V11" s="341"/>
      <c r="W11" s="341"/>
      <c r="X11" s="342"/>
    </row>
    <row r="12" spans="1:24" ht="16" thickBot="1" x14ac:dyDescent="0.4">
      <c r="A12" s="338"/>
      <c r="B12" s="15">
        <v>11</v>
      </c>
      <c r="C12" s="18">
        <v>10</v>
      </c>
      <c r="D12" s="18" t="s">
        <v>29</v>
      </c>
      <c r="E12" s="18" t="s">
        <v>13</v>
      </c>
      <c r="F12" s="18" t="s">
        <v>12</v>
      </c>
      <c r="G12" s="18" t="s">
        <v>33</v>
      </c>
      <c r="H12" s="18" t="s">
        <v>35</v>
      </c>
      <c r="I12" s="49" t="s">
        <v>23</v>
      </c>
      <c r="J12" s="50" t="s">
        <v>25</v>
      </c>
      <c r="K12" s="50" t="s">
        <v>27</v>
      </c>
      <c r="L12" s="50" t="s">
        <v>14</v>
      </c>
      <c r="M12" s="50" t="s">
        <v>13</v>
      </c>
      <c r="N12" s="50" t="s">
        <v>12</v>
      </c>
      <c r="O12" s="50" t="s">
        <v>33</v>
      </c>
      <c r="P12" s="51" t="s">
        <v>35</v>
      </c>
      <c r="Q12" s="32" t="s">
        <v>23</v>
      </c>
      <c r="R12" s="32" t="s">
        <v>25</v>
      </c>
      <c r="S12" s="32" t="s">
        <v>27</v>
      </c>
      <c r="T12" s="32" t="s">
        <v>14</v>
      </c>
      <c r="U12" s="32" t="s">
        <v>13</v>
      </c>
      <c r="V12" s="32" t="s">
        <v>12</v>
      </c>
      <c r="W12" s="32" t="s">
        <v>33</v>
      </c>
      <c r="X12" s="17" t="s">
        <v>35</v>
      </c>
    </row>
    <row r="13" spans="1:24" x14ac:dyDescent="0.35">
      <c r="A13" s="19" t="s">
        <v>7</v>
      </c>
      <c r="B13" s="20">
        <v>1</v>
      </c>
      <c r="C13" s="21">
        <v>1</v>
      </c>
      <c r="D13" s="22">
        <v>1</v>
      </c>
      <c r="E13" s="22">
        <v>1</v>
      </c>
      <c r="F13" s="22">
        <v>2</v>
      </c>
      <c r="G13" s="22">
        <v>2</v>
      </c>
      <c r="H13" s="22">
        <v>2</v>
      </c>
      <c r="I13" s="52">
        <v>1</v>
      </c>
      <c r="J13" s="53">
        <v>1</v>
      </c>
      <c r="K13" s="53">
        <v>1</v>
      </c>
      <c r="L13" s="53">
        <v>1</v>
      </c>
      <c r="M13" s="53">
        <v>1</v>
      </c>
      <c r="N13" s="53">
        <v>2</v>
      </c>
      <c r="O13" s="53">
        <v>2</v>
      </c>
      <c r="P13" s="54">
        <v>2</v>
      </c>
      <c r="Q13" s="33">
        <v>1</v>
      </c>
      <c r="R13" s="33">
        <v>1</v>
      </c>
      <c r="S13" s="33">
        <v>1</v>
      </c>
      <c r="T13" s="33">
        <v>1</v>
      </c>
      <c r="U13" s="33">
        <v>1</v>
      </c>
      <c r="V13" s="33">
        <v>2</v>
      </c>
      <c r="W13" s="33">
        <v>2</v>
      </c>
      <c r="X13" s="34">
        <v>2</v>
      </c>
    </row>
    <row r="14" spans="1:24" x14ac:dyDescent="0.35">
      <c r="A14" s="4" t="s">
        <v>8</v>
      </c>
      <c r="B14" s="23">
        <v>1</v>
      </c>
      <c r="C14" s="24">
        <v>1</v>
      </c>
      <c r="D14" s="25">
        <v>2</v>
      </c>
      <c r="E14" s="25">
        <v>2</v>
      </c>
      <c r="F14" s="25">
        <v>2</v>
      </c>
      <c r="G14" s="25">
        <v>2</v>
      </c>
      <c r="H14" s="25">
        <v>2</v>
      </c>
      <c r="I14" s="55">
        <v>2</v>
      </c>
      <c r="J14" s="56">
        <v>2</v>
      </c>
      <c r="K14" s="56">
        <v>2</v>
      </c>
      <c r="L14" s="56">
        <v>2</v>
      </c>
      <c r="M14" s="56">
        <v>2</v>
      </c>
      <c r="N14" s="56">
        <v>2</v>
      </c>
      <c r="O14" s="56">
        <v>2</v>
      </c>
      <c r="P14" s="57">
        <v>2</v>
      </c>
      <c r="Q14" s="35">
        <v>2</v>
      </c>
      <c r="R14" s="35">
        <v>2</v>
      </c>
      <c r="S14" s="35">
        <v>2</v>
      </c>
      <c r="T14" s="35">
        <v>2</v>
      </c>
      <c r="U14" s="35">
        <v>2</v>
      </c>
      <c r="V14" s="35">
        <v>2</v>
      </c>
      <c r="W14" s="35">
        <v>2</v>
      </c>
      <c r="X14" s="36">
        <v>2</v>
      </c>
    </row>
    <row r="15" spans="1:24" x14ac:dyDescent="0.35">
      <c r="A15" s="4" t="s">
        <v>37</v>
      </c>
      <c r="B15" s="23">
        <v>1</v>
      </c>
      <c r="C15" s="24">
        <v>1</v>
      </c>
      <c r="D15" s="25">
        <v>2</v>
      </c>
      <c r="E15" s="25">
        <v>2</v>
      </c>
      <c r="F15" s="25">
        <v>2</v>
      </c>
      <c r="G15" s="25">
        <v>2</v>
      </c>
      <c r="H15" s="25">
        <v>3</v>
      </c>
      <c r="I15" s="55">
        <v>2</v>
      </c>
      <c r="J15" s="56">
        <v>2</v>
      </c>
      <c r="K15" s="56">
        <v>2</v>
      </c>
      <c r="L15" s="56">
        <v>2</v>
      </c>
      <c r="M15" s="56">
        <v>2</v>
      </c>
      <c r="N15" s="56">
        <v>2</v>
      </c>
      <c r="O15" s="56">
        <v>2</v>
      </c>
      <c r="P15" s="57">
        <v>3</v>
      </c>
      <c r="Q15" s="35">
        <v>2</v>
      </c>
      <c r="R15" s="35">
        <v>2</v>
      </c>
      <c r="S15" s="35">
        <v>2</v>
      </c>
      <c r="T15" s="35">
        <v>2</v>
      </c>
      <c r="U15" s="35">
        <v>2</v>
      </c>
      <c r="V15" s="35">
        <v>2</v>
      </c>
      <c r="W15" s="35">
        <v>2</v>
      </c>
      <c r="X15" s="36">
        <v>3</v>
      </c>
    </row>
    <row r="16" spans="1:24" x14ac:dyDescent="0.35">
      <c r="A16" s="4" t="s">
        <v>9</v>
      </c>
      <c r="B16" s="23">
        <v>1</v>
      </c>
      <c r="C16" s="24">
        <v>1</v>
      </c>
      <c r="D16" s="25">
        <v>3</v>
      </c>
      <c r="E16" s="25">
        <v>3</v>
      </c>
      <c r="F16" s="25">
        <v>3</v>
      </c>
      <c r="G16" s="25">
        <v>3</v>
      </c>
      <c r="H16" s="25">
        <v>3</v>
      </c>
      <c r="I16" s="55">
        <v>3</v>
      </c>
      <c r="J16" s="56">
        <v>3</v>
      </c>
      <c r="K16" s="56">
        <v>3</v>
      </c>
      <c r="L16" s="56">
        <v>3</v>
      </c>
      <c r="M16" s="56">
        <v>3</v>
      </c>
      <c r="N16" s="56">
        <v>3</v>
      </c>
      <c r="O16" s="56">
        <v>3</v>
      </c>
      <c r="P16" s="57">
        <v>3</v>
      </c>
      <c r="Q16" s="35">
        <v>3</v>
      </c>
      <c r="R16" s="35">
        <v>3</v>
      </c>
      <c r="S16" s="35">
        <v>3</v>
      </c>
      <c r="T16" s="35">
        <v>3</v>
      </c>
      <c r="U16" s="35">
        <v>3</v>
      </c>
      <c r="V16" s="35">
        <v>3</v>
      </c>
      <c r="W16" s="35">
        <v>3</v>
      </c>
      <c r="X16" s="36">
        <v>3</v>
      </c>
    </row>
    <row r="17" spans="1:24" x14ac:dyDescent="0.35">
      <c r="A17" s="4" t="s">
        <v>60</v>
      </c>
      <c r="B17" s="23">
        <v>2</v>
      </c>
      <c r="C17" s="24">
        <v>2</v>
      </c>
      <c r="D17" s="25">
        <v>3</v>
      </c>
      <c r="E17" s="25">
        <v>3</v>
      </c>
      <c r="F17" s="25">
        <v>3</v>
      </c>
      <c r="G17" s="25">
        <v>3</v>
      </c>
      <c r="H17" s="25">
        <v>3</v>
      </c>
      <c r="I17" s="55">
        <v>3</v>
      </c>
      <c r="J17" s="56">
        <v>3</v>
      </c>
      <c r="K17" s="56">
        <v>3</v>
      </c>
      <c r="L17" s="56">
        <v>3</v>
      </c>
      <c r="M17" s="56">
        <v>3</v>
      </c>
      <c r="N17" s="56">
        <v>3</v>
      </c>
      <c r="O17" s="56">
        <v>3</v>
      </c>
      <c r="P17" s="57">
        <v>3</v>
      </c>
      <c r="Q17" s="35">
        <v>3</v>
      </c>
      <c r="R17" s="35">
        <v>3</v>
      </c>
      <c r="S17" s="35">
        <v>3</v>
      </c>
      <c r="T17" s="35">
        <v>3</v>
      </c>
      <c r="U17" s="35">
        <v>3</v>
      </c>
      <c r="V17" s="35">
        <v>3</v>
      </c>
      <c r="W17" s="35">
        <v>3</v>
      </c>
      <c r="X17" s="36">
        <v>3</v>
      </c>
    </row>
    <row r="18" spans="1:24" x14ac:dyDescent="0.35">
      <c r="A18" s="4" t="s">
        <v>38</v>
      </c>
      <c r="B18" s="23">
        <v>2</v>
      </c>
      <c r="C18" s="24">
        <v>2</v>
      </c>
      <c r="D18" s="25">
        <v>3</v>
      </c>
      <c r="E18" s="25">
        <v>3</v>
      </c>
      <c r="F18" s="25">
        <v>3</v>
      </c>
      <c r="G18" s="25">
        <v>3</v>
      </c>
      <c r="H18" s="25">
        <v>4</v>
      </c>
      <c r="I18" s="55">
        <v>3</v>
      </c>
      <c r="J18" s="56">
        <v>3</v>
      </c>
      <c r="K18" s="56">
        <v>3</v>
      </c>
      <c r="L18" s="56">
        <v>3</v>
      </c>
      <c r="M18" s="56">
        <v>3</v>
      </c>
      <c r="N18" s="56">
        <v>3</v>
      </c>
      <c r="O18" s="56">
        <v>3</v>
      </c>
      <c r="P18" s="57">
        <v>4</v>
      </c>
      <c r="Q18" s="35">
        <v>3</v>
      </c>
      <c r="R18" s="35">
        <v>3</v>
      </c>
      <c r="S18" s="35">
        <v>3</v>
      </c>
      <c r="T18" s="35">
        <v>3</v>
      </c>
      <c r="U18" s="35">
        <v>3</v>
      </c>
      <c r="V18" s="35">
        <v>3</v>
      </c>
      <c r="W18" s="35">
        <v>3</v>
      </c>
      <c r="X18" s="36">
        <v>4</v>
      </c>
    </row>
    <row r="19" spans="1:24" x14ac:dyDescent="0.35">
      <c r="A19" s="4" t="s">
        <v>10</v>
      </c>
      <c r="B19" s="23">
        <v>2</v>
      </c>
      <c r="C19" s="24">
        <v>2</v>
      </c>
      <c r="D19" s="25">
        <v>4</v>
      </c>
      <c r="E19" s="25">
        <v>4</v>
      </c>
      <c r="F19" s="25">
        <v>4</v>
      </c>
      <c r="G19" s="25">
        <v>4</v>
      </c>
      <c r="H19" s="25">
        <v>4</v>
      </c>
      <c r="I19" s="55">
        <v>4</v>
      </c>
      <c r="J19" s="56">
        <v>4</v>
      </c>
      <c r="K19" s="56">
        <v>4</v>
      </c>
      <c r="L19" s="56">
        <v>4</v>
      </c>
      <c r="M19" s="56">
        <v>4</v>
      </c>
      <c r="N19" s="56">
        <v>4</v>
      </c>
      <c r="O19" s="56">
        <v>4</v>
      </c>
      <c r="P19" s="57">
        <v>4</v>
      </c>
      <c r="Q19" s="35">
        <v>4</v>
      </c>
      <c r="R19" s="35">
        <v>4</v>
      </c>
      <c r="S19" s="35">
        <v>4</v>
      </c>
      <c r="T19" s="35">
        <v>4</v>
      </c>
      <c r="U19" s="35">
        <v>4</v>
      </c>
      <c r="V19" s="35">
        <v>4</v>
      </c>
      <c r="W19" s="35">
        <v>4</v>
      </c>
      <c r="X19" s="36">
        <v>4</v>
      </c>
    </row>
    <row r="20" spans="1:24" x14ac:dyDescent="0.35">
      <c r="A20" s="4" t="s">
        <v>39</v>
      </c>
      <c r="B20" s="23">
        <v>2</v>
      </c>
      <c r="C20" s="24">
        <v>2</v>
      </c>
      <c r="D20" s="25">
        <v>4</v>
      </c>
      <c r="E20" s="25">
        <v>4</v>
      </c>
      <c r="F20" s="25">
        <v>4</v>
      </c>
      <c r="G20" s="25">
        <v>4</v>
      </c>
      <c r="H20" s="25">
        <v>4</v>
      </c>
      <c r="I20" s="55">
        <v>4</v>
      </c>
      <c r="J20" s="56">
        <v>4</v>
      </c>
      <c r="K20" s="56">
        <v>4</v>
      </c>
      <c r="L20" s="56">
        <v>4</v>
      </c>
      <c r="M20" s="56">
        <v>4</v>
      </c>
      <c r="N20" s="56">
        <v>4</v>
      </c>
      <c r="O20" s="56">
        <v>4</v>
      </c>
      <c r="P20" s="57">
        <v>4</v>
      </c>
      <c r="Q20" s="35">
        <v>4</v>
      </c>
      <c r="R20" s="35">
        <v>4</v>
      </c>
      <c r="S20" s="35">
        <v>4</v>
      </c>
      <c r="T20" s="35">
        <v>4</v>
      </c>
      <c r="U20" s="35">
        <v>4</v>
      </c>
      <c r="V20" s="35">
        <v>4</v>
      </c>
      <c r="W20" s="35">
        <v>4</v>
      </c>
      <c r="X20" s="36">
        <v>4</v>
      </c>
    </row>
    <row r="21" spans="1:24" x14ac:dyDescent="0.35">
      <c r="A21" s="4" t="s">
        <v>40</v>
      </c>
      <c r="B21" s="23">
        <v>3</v>
      </c>
      <c r="C21" s="24">
        <v>3</v>
      </c>
      <c r="D21" s="25">
        <v>4</v>
      </c>
      <c r="E21" s="25">
        <v>4</v>
      </c>
      <c r="F21" s="25">
        <v>4</v>
      </c>
      <c r="G21" s="25">
        <v>4</v>
      </c>
      <c r="H21" s="25">
        <v>4</v>
      </c>
      <c r="I21" s="55">
        <v>4</v>
      </c>
      <c r="J21" s="56">
        <v>4</v>
      </c>
      <c r="K21" s="56">
        <v>4</v>
      </c>
      <c r="L21" s="56">
        <v>4</v>
      </c>
      <c r="M21" s="56">
        <v>4</v>
      </c>
      <c r="N21" s="56">
        <v>4</v>
      </c>
      <c r="O21" s="56">
        <v>4</v>
      </c>
      <c r="P21" s="57">
        <v>4</v>
      </c>
      <c r="Q21" s="35">
        <v>4</v>
      </c>
      <c r="R21" s="35">
        <v>4</v>
      </c>
      <c r="S21" s="35">
        <v>4</v>
      </c>
      <c r="T21" s="35">
        <v>4</v>
      </c>
      <c r="U21" s="35">
        <v>4</v>
      </c>
      <c r="V21" s="35">
        <v>4</v>
      </c>
      <c r="W21" s="35">
        <v>4</v>
      </c>
      <c r="X21" s="36">
        <v>4</v>
      </c>
    </row>
    <row r="22" spans="1:24" x14ac:dyDescent="0.35">
      <c r="A22" s="4" t="s">
        <v>41</v>
      </c>
      <c r="B22" s="23">
        <v>3</v>
      </c>
      <c r="C22" s="24">
        <v>3</v>
      </c>
      <c r="D22" s="25">
        <v>4</v>
      </c>
      <c r="E22" s="25">
        <v>4</v>
      </c>
      <c r="F22" s="25">
        <v>4</v>
      </c>
      <c r="G22" s="25">
        <v>4</v>
      </c>
      <c r="H22" s="25">
        <v>5</v>
      </c>
      <c r="I22" s="55">
        <v>4</v>
      </c>
      <c r="J22" s="56">
        <v>4</v>
      </c>
      <c r="K22" s="56">
        <v>4</v>
      </c>
      <c r="L22" s="56">
        <v>4</v>
      </c>
      <c r="M22" s="56">
        <v>4</v>
      </c>
      <c r="N22" s="56">
        <v>4</v>
      </c>
      <c r="O22" s="56">
        <v>4</v>
      </c>
      <c r="P22" s="57">
        <v>5</v>
      </c>
      <c r="Q22" s="35">
        <v>4</v>
      </c>
      <c r="R22" s="35">
        <v>4</v>
      </c>
      <c r="S22" s="35">
        <v>4</v>
      </c>
      <c r="T22" s="35">
        <v>4</v>
      </c>
      <c r="U22" s="35">
        <v>4</v>
      </c>
      <c r="V22" s="35">
        <v>4</v>
      </c>
      <c r="W22" s="35">
        <v>4</v>
      </c>
      <c r="X22" s="36">
        <v>5</v>
      </c>
    </row>
    <row r="23" spans="1:24" x14ac:dyDescent="0.35">
      <c r="A23" s="4" t="s">
        <v>124</v>
      </c>
      <c r="B23" s="23">
        <v>3</v>
      </c>
      <c r="C23" s="24">
        <v>3</v>
      </c>
      <c r="D23" s="25">
        <v>5</v>
      </c>
      <c r="E23" s="25">
        <v>5</v>
      </c>
      <c r="F23" s="25">
        <v>5</v>
      </c>
      <c r="G23" s="25">
        <v>5</v>
      </c>
      <c r="H23" s="25">
        <v>5</v>
      </c>
      <c r="I23" s="55">
        <v>5</v>
      </c>
      <c r="J23" s="56">
        <v>5</v>
      </c>
      <c r="K23" s="56">
        <v>5</v>
      </c>
      <c r="L23" s="56">
        <v>5</v>
      </c>
      <c r="M23" s="56">
        <v>5</v>
      </c>
      <c r="N23" s="56">
        <v>5</v>
      </c>
      <c r="O23" s="56">
        <v>5</v>
      </c>
      <c r="P23" s="57">
        <v>5</v>
      </c>
      <c r="Q23" s="35">
        <v>5</v>
      </c>
      <c r="R23" s="35">
        <v>5</v>
      </c>
      <c r="S23" s="35">
        <v>5</v>
      </c>
      <c r="T23" s="35">
        <v>5</v>
      </c>
      <c r="U23" s="35">
        <v>5</v>
      </c>
      <c r="V23" s="35">
        <v>5</v>
      </c>
      <c r="W23" s="35">
        <v>5</v>
      </c>
      <c r="X23" s="36">
        <v>5</v>
      </c>
    </row>
    <row r="24" spans="1:24" x14ac:dyDescent="0.35">
      <c r="A24" s="4" t="s">
        <v>42</v>
      </c>
      <c r="B24" s="23">
        <v>3</v>
      </c>
      <c r="C24" s="24">
        <v>3</v>
      </c>
      <c r="D24" s="25">
        <v>5</v>
      </c>
      <c r="E24" s="25">
        <v>5</v>
      </c>
      <c r="F24" s="25">
        <v>5</v>
      </c>
      <c r="G24" s="25">
        <v>5</v>
      </c>
      <c r="H24" s="25">
        <v>5</v>
      </c>
      <c r="I24" s="55">
        <v>5</v>
      </c>
      <c r="J24" s="56">
        <v>5</v>
      </c>
      <c r="K24" s="56">
        <v>5</v>
      </c>
      <c r="L24" s="56">
        <v>5</v>
      </c>
      <c r="M24" s="56">
        <v>5</v>
      </c>
      <c r="N24" s="56">
        <v>5</v>
      </c>
      <c r="O24" s="56">
        <v>5</v>
      </c>
      <c r="P24" s="57">
        <v>5</v>
      </c>
      <c r="Q24" s="35">
        <v>5</v>
      </c>
      <c r="R24" s="35">
        <v>5</v>
      </c>
      <c r="S24" s="35">
        <v>5</v>
      </c>
      <c r="T24" s="35">
        <v>5</v>
      </c>
      <c r="U24" s="35">
        <v>5</v>
      </c>
      <c r="V24" s="35">
        <v>5</v>
      </c>
      <c r="W24" s="35">
        <v>5</v>
      </c>
      <c r="X24" s="36">
        <v>5</v>
      </c>
    </row>
    <row r="25" spans="1:24" x14ac:dyDescent="0.35">
      <c r="A25" s="4" t="s">
        <v>43</v>
      </c>
      <c r="B25" s="23">
        <v>4</v>
      </c>
      <c r="C25" s="24">
        <v>4</v>
      </c>
      <c r="D25" s="25">
        <v>5</v>
      </c>
      <c r="E25" s="25">
        <v>5</v>
      </c>
      <c r="F25" s="25">
        <v>5</v>
      </c>
      <c r="G25" s="25">
        <v>5</v>
      </c>
      <c r="H25" s="25">
        <v>5</v>
      </c>
      <c r="I25" s="55">
        <v>5</v>
      </c>
      <c r="J25" s="56">
        <v>5</v>
      </c>
      <c r="K25" s="56">
        <v>5</v>
      </c>
      <c r="L25" s="56">
        <v>5</v>
      </c>
      <c r="M25" s="56">
        <v>5</v>
      </c>
      <c r="N25" s="56">
        <v>5</v>
      </c>
      <c r="O25" s="56">
        <v>5</v>
      </c>
      <c r="P25" s="57">
        <v>5</v>
      </c>
      <c r="Q25" s="35">
        <v>5</v>
      </c>
      <c r="R25" s="35">
        <v>5</v>
      </c>
      <c r="S25" s="35">
        <v>5</v>
      </c>
      <c r="T25" s="35">
        <v>5</v>
      </c>
      <c r="U25" s="35">
        <v>5</v>
      </c>
      <c r="V25" s="35">
        <v>5</v>
      </c>
      <c r="W25" s="35">
        <v>5</v>
      </c>
      <c r="X25" s="36">
        <v>5</v>
      </c>
    </row>
    <row r="26" spans="1:24" x14ac:dyDescent="0.35">
      <c r="A26" s="4" t="s">
        <v>44</v>
      </c>
      <c r="B26" s="23">
        <v>4</v>
      </c>
      <c r="C26" s="24">
        <v>4</v>
      </c>
      <c r="D26" s="25">
        <v>5</v>
      </c>
      <c r="E26" s="25">
        <v>5</v>
      </c>
      <c r="F26" s="25">
        <v>5</v>
      </c>
      <c r="G26" s="25">
        <v>5</v>
      </c>
      <c r="H26" s="25">
        <v>5</v>
      </c>
      <c r="I26" s="55">
        <v>5</v>
      </c>
      <c r="J26" s="56">
        <v>5</v>
      </c>
      <c r="K26" s="56">
        <v>5</v>
      </c>
      <c r="L26" s="56">
        <v>5</v>
      </c>
      <c r="M26" s="56">
        <v>5</v>
      </c>
      <c r="N26" s="56">
        <v>5</v>
      </c>
      <c r="O26" s="56">
        <v>5</v>
      </c>
      <c r="P26" s="57">
        <v>5</v>
      </c>
      <c r="Q26" s="35">
        <v>5</v>
      </c>
      <c r="R26" s="35">
        <v>5</v>
      </c>
      <c r="S26" s="35">
        <v>5</v>
      </c>
      <c r="T26" s="35">
        <v>5</v>
      </c>
      <c r="U26" s="35">
        <v>5</v>
      </c>
      <c r="V26" s="35">
        <v>5</v>
      </c>
      <c r="W26" s="35">
        <v>5</v>
      </c>
      <c r="X26" s="36">
        <v>5</v>
      </c>
    </row>
    <row r="27" spans="1:24" x14ac:dyDescent="0.35">
      <c r="A27" s="4" t="s">
        <v>45</v>
      </c>
      <c r="B27" s="23">
        <v>4</v>
      </c>
      <c r="C27" s="24">
        <v>4</v>
      </c>
      <c r="D27" s="25">
        <v>5</v>
      </c>
      <c r="E27" s="25">
        <v>5</v>
      </c>
      <c r="F27" s="25">
        <v>5</v>
      </c>
      <c r="G27" s="25">
        <v>5</v>
      </c>
      <c r="H27" s="25">
        <v>6</v>
      </c>
      <c r="I27" s="55">
        <v>5</v>
      </c>
      <c r="J27" s="56">
        <v>5</v>
      </c>
      <c r="K27" s="56">
        <v>5</v>
      </c>
      <c r="L27" s="56">
        <v>5</v>
      </c>
      <c r="M27" s="56">
        <v>5</v>
      </c>
      <c r="N27" s="56">
        <v>5</v>
      </c>
      <c r="O27" s="56">
        <v>5</v>
      </c>
      <c r="P27" s="57">
        <v>6</v>
      </c>
      <c r="Q27" s="35">
        <v>5</v>
      </c>
      <c r="R27" s="35">
        <v>5</v>
      </c>
      <c r="S27" s="35">
        <v>5</v>
      </c>
      <c r="T27" s="35">
        <v>5</v>
      </c>
      <c r="U27" s="35">
        <v>5</v>
      </c>
      <c r="V27" s="35">
        <v>5</v>
      </c>
      <c r="W27" s="35">
        <v>5</v>
      </c>
      <c r="X27" s="36">
        <v>6</v>
      </c>
    </row>
    <row r="28" spans="1:24" x14ac:dyDescent="0.35">
      <c r="A28" s="4" t="s">
        <v>11</v>
      </c>
      <c r="B28" s="23">
        <v>4</v>
      </c>
      <c r="C28" s="24">
        <v>4</v>
      </c>
      <c r="D28" s="25">
        <v>6</v>
      </c>
      <c r="E28" s="25">
        <v>6</v>
      </c>
      <c r="F28" s="25">
        <v>6</v>
      </c>
      <c r="G28" s="25">
        <v>6</v>
      </c>
      <c r="H28" s="25">
        <v>6</v>
      </c>
      <c r="I28" s="55">
        <v>6</v>
      </c>
      <c r="J28" s="56">
        <v>6</v>
      </c>
      <c r="K28" s="56">
        <v>6</v>
      </c>
      <c r="L28" s="56">
        <v>6</v>
      </c>
      <c r="M28" s="56">
        <v>6</v>
      </c>
      <c r="N28" s="56">
        <v>6</v>
      </c>
      <c r="O28" s="56">
        <v>6</v>
      </c>
      <c r="P28" s="57">
        <v>6</v>
      </c>
      <c r="Q28" s="35">
        <v>6</v>
      </c>
      <c r="R28" s="35">
        <v>6</v>
      </c>
      <c r="S28" s="35">
        <v>6</v>
      </c>
      <c r="T28" s="35">
        <v>6</v>
      </c>
      <c r="U28" s="35">
        <v>6</v>
      </c>
      <c r="V28" s="35">
        <v>6</v>
      </c>
      <c r="W28" s="35">
        <v>6</v>
      </c>
      <c r="X28" s="36">
        <v>6</v>
      </c>
    </row>
    <row r="29" spans="1:24" x14ac:dyDescent="0.35">
      <c r="A29" s="4" t="s">
        <v>46</v>
      </c>
      <c r="B29" s="23">
        <v>5</v>
      </c>
      <c r="C29" s="24">
        <v>5</v>
      </c>
      <c r="D29" s="25">
        <v>6</v>
      </c>
      <c r="E29" s="25">
        <v>6</v>
      </c>
      <c r="F29" s="25">
        <v>6</v>
      </c>
      <c r="G29" s="25">
        <v>6</v>
      </c>
      <c r="H29" s="25">
        <v>6</v>
      </c>
      <c r="I29" s="55">
        <v>6</v>
      </c>
      <c r="J29" s="56">
        <v>6</v>
      </c>
      <c r="K29" s="56">
        <v>6</v>
      </c>
      <c r="L29" s="56">
        <v>6</v>
      </c>
      <c r="M29" s="56">
        <v>6</v>
      </c>
      <c r="N29" s="56">
        <v>6</v>
      </c>
      <c r="O29" s="56">
        <v>6</v>
      </c>
      <c r="P29" s="57">
        <v>6</v>
      </c>
      <c r="Q29" s="35">
        <v>6</v>
      </c>
      <c r="R29" s="35">
        <v>6</v>
      </c>
      <c r="S29" s="35">
        <v>6</v>
      </c>
      <c r="T29" s="35">
        <v>6</v>
      </c>
      <c r="U29" s="35">
        <v>6</v>
      </c>
      <c r="V29" s="35">
        <v>6</v>
      </c>
      <c r="W29" s="35">
        <v>6</v>
      </c>
      <c r="X29" s="36">
        <v>6</v>
      </c>
    </row>
    <row r="30" spans="1:24" x14ac:dyDescent="0.35">
      <c r="A30" s="4" t="s">
        <v>47</v>
      </c>
      <c r="B30" s="23">
        <v>6</v>
      </c>
      <c r="C30" s="24">
        <v>6</v>
      </c>
      <c r="D30" s="25">
        <v>6</v>
      </c>
      <c r="E30" s="25">
        <v>6</v>
      </c>
      <c r="F30" s="25">
        <v>6</v>
      </c>
      <c r="G30" s="25">
        <v>6</v>
      </c>
      <c r="H30" s="25">
        <v>6</v>
      </c>
      <c r="I30" s="55">
        <v>6</v>
      </c>
      <c r="J30" s="56">
        <v>6</v>
      </c>
      <c r="K30" s="56">
        <v>6</v>
      </c>
      <c r="L30" s="56">
        <v>6</v>
      </c>
      <c r="M30" s="56">
        <v>6</v>
      </c>
      <c r="N30" s="56">
        <v>6</v>
      </c>
      <c r="O30" s="56">
        <v>6</v>
      </c>
      <c r="P30" s="57">
        <v>6</v>
      </c>
      <c r="Q30" s="35">
        <v>6</v>
      </c>
      <c r="R30" s="35">
        <v>6</v>
      </c>
      <c r="S30" s="35">
        <v>6</v>
      </c>
      <c r="T30" s="35">
        <v>6</v>
      </c>
      <c r="U30" s="35">
        <v>6</v>
      </c>
      <c r="V30" s="35">
        <v>6</v>
      </c>
      <c r="W30" s="35">
        <v>6</v>
      </c>
      <c r="X30" s="36">
        <v>6</v>
      </c>
    </row>
    <row r="31" spans="1:24" x14ac:dyDescent="0.35">
      <c r="A31" s="4" t="s">
        <v>48</v>
      </c>
      <c r="B31" s="23">
        <v>6</v>
      </c>
      <c r="C31" s="24">
        <v>6</v>
      </c>
      <c r="D31" s="25">
        <v>6</v>
      </c>
      <c r="E31" s="25">
        <v>6</v>
      </c>
      <c r="F31" s="25">
        <v>6</v>
      </c>
      <c r="G31" s="25">
        <v>6</v>
      </c>
      <c r="H31" s="25">
        <v>6</v>
      </c>
      <c r="I31" s="55">
        <v>6</v>
      </c>
      <c r="J31" s="56">
        <v>6</v>
      </c>
      <c r="K31" s="56">
        <v>6</v>
      </c>
      <c r="L31" s="56">
        <v>6</v>
      </c>
      <c r="M31" s="56">
        <v>6</v>
      </c>
      <c r="N31" s="56">
        <v>6</v>
      </c>
      <c r="O31" s="56">
        <v>6</v>
      </c>
      <c r="P31" s="57">
        <v>6</v>
      </c>
      <c r="Q31" s="35">
        <v>6</v>
      </c>
      <c r="R31" s="35">
        <v>6</v>
      </c>
      <c r="S31" s="35">
        <v>6</v>
      </c>
      <c r="T31" s="35">
        <v>6</v>
      </c>
      <c r="U31" s="35">
        <v>6</v>
      </c>
      <c r="V31" s="35">
        <v>6</v>
      </c>
      <c r="W31" s="35">
        <v>6</v>
      </c>
      <c r="X31" s="36">
        <v>6</v>
      </c>
    </row>
    <row r="32" spans="1:24" x14ac:dyDescent="0.35">
      <c r="A32" s="4" t="s">
        <v>49</v>
      </c>
      <c r="B32" s="23">
        <v>6</v>
      </c>
      <c r="C32" s="24">
        <v>6</v>
      </c>
      <c r="D32" s="25">
        <v>6</v>
      </c>
      <c r="E32" s="25">
        <v>6</v>
      </c>
      <c r="F32" s="25">
        <v>6</v>
      </c>
      <c r="G32" s="25">
        <v>6</v>
      </c>
      <c r="H32" s="25">
        <v>6</v>
      </c>
      <c r="I32" s="55">
        <v>6</v>
      </c>
      <c r="J32" s="56">
        <v>6</v>
      </c>
      <c r="K32" s="56">
        <v>6</v>
      </c>
      <c r="L32" s="56">
        <v>6</v>
      </c>
      <c r="M32" s="56">
        <v>6</v>
      </c>
      <c r="N32" s="56">
        <v>6</v>
      </c>
      <c r="O32" s="56">
        <v>6</v>
      </c>
      <c r="P32" s="57">
        <v>6</v>
      </c>
      <c r="Q32" s="35">
        <v>6</v>
      </c>
      <c r="R32" s="35">
        <v>6</v>
      </c>
      <c r="S32" s="35">
        <v>6</v>
      </c>
      <c r="T32" s="35">
        <v>6</v>
      </c>
      <c r="U32" s="35">
        <v>6</v>
      </c>
      <c r="V32" s="35">
        <v>6</v>
      </c>
      <c r="W32" s="35">
        <v>6</v>
      </c>
      <c r="X32" s="36">
        <v>6</v>
      </c>
    </row>
    <row r="33" spans="1:24" ht="16" thickBot="1" x14ac:dyDescent="0.4">
      <c r="A33" s="14" t="s">
        <v>50</v>
      </c>
      <c r="B33" s="26">
        <v>6</v>
      </c>
      <c r="C33" s="27">
        <v>6</v>
      </c>
      <c r="D33" s="28">
        <v>6</v>
      </c>
      <c r="E33" s="28">
        <v>6</v>
      </c>
      <c r="F33" s="28">
        <v>6</v>
      </c>
      <c r="G33" s="28">
        <v>6</v>
      </c>
      <c r="H33" s="28">
        <v>6</v>
      </c>
      <c r="I33" s="58">
        <v>6</v>
      </c>
      <c r="J33" s="59">
        <v>6</v>
      </c>
      <c r="K33" s="59">
        <v>6</v>
      </c>
      <c r="L33" s="59">
        <v>6</v>
      </c>
      <c r="M33" s="59">
        <v>6</v>
      </c>
      <c r="N33" s="59">
        <v>6</v>
      </c>
      <c r="O33" s="59">
        <v>6</v>
      </c>
      <c r="P33" s="60">
        <v>6</v>
      </c>
      <c r="Q33" s="37">
        <v>6</v>
      </c>
      <c r="R33" s="37">
        <v>6</v>
      </c>
      <c r="S33" s="37">
        <v>6</v>
      </c>
      <c r="T33" s="37">
        <v>6</v>
      </c>
      <c r="U33" s="37">
        <v>6</v>
      </c>
      <c r="V33" s="37">
        <v>6</v>
      </c>
      <c r="W33" s="37">
        <v>6</v>
      </c>
      <c r="X33" s="38">
        <v>6</v>
      </c>
    </row>
    <row r="34" spans="1:24" ht="16" thickBot="1" x14ac:dyDescent="0.4">
      <c r="A34" s="2"/>
      <c r="B34" s="2"/>
      <c r="C34" s="2"/>
    </row>
    <row r="35" spans="1:24" ht="16" thickBot="1" x14ac:dyDescent="0.4">
      <c r="A35" s="6" t="s">
        <v>51</v>
      </c>
      <c r="B35" s="7" t="s">
        <v>16</v>
      </c>
      <c r="C35" s="8" t="s">
        <v>17</v>
      </c>
      <c r="D35" s="9" t="s">
        <v>18</v>
      </c>
      <c r="E35" s="10"/>
    </row>
    <row r="36" spans="1:24" ht="16" thickBot="1" x14ac:dyDescent="0.4">
      <c r="A36" s="14"/>
      <c r="B36" s="29">
        <v>39</v>
      </c>
      <c r="C36" s="30">
        <v>39</v>
      </c>
      <c r="D36" s="31">
        <v>39</v>
      </c>
      <c r="E36" s="10"/>
    </row>
    <row r="37" spans="1:24" ht="16" thickBot="1" x14ac:dyDescent="0.4">
      <c r="A37" s="1"/>
      <c r="B37" s="1"/>
      <c r="C37" s="1"/>
      <c r="D37" s="10"/>
      <c r="E37" s="10"/>
    </row>
    <row r="38" spans="1:24" ht="16" thickBot="1" x14ac:dyDescent="0.4">
      <c r="A38" s="116" t="s">
        <v>52</v>
      </c>
      <c r="B38" s="7" t="s">
        <v>16</v>
      </c>
      <c r="C38" s="8" t="s">
        <v>17</v>
      </c>
      <c r="D38" s="9" t="s">
        <v>18</v>
      </c>
      <c r="E38" s="10"/>
    </row>
    <row r="39" spans="1:24" ht="16" thickBot="1" x14ac:dyDescent="0.4">
      <c r="A39" s="117" t="s">
        <v>53</v>
      </c>
      <c r="B39" s="29">
        <v>6.65</v>
      </c>
      <c r="C39" s="30">
        <v>6.65</v>
      </c>
      <c r="D39" s="31">
        <v>6.65</v>
      </c>
      <c r="E39" s="10"/>
    </row>
    <row r="40" spans="1:24" ht="16" thickBot="1" x14ac:dyDescent="0.4">
      <c r="A40" s="118" t="s">
        <v>54</v>
      </c>
      <c r="B40" s="29">
        <v>0</v>
      </c>
      <c r="C40" s="30">
        <v>0</v>
      </c>
      <c r="D40" s="31">
        <v>0</v>
      </c>
      <c r="E40" s="10"/>
    </row>
    <row r="41" spans="1:24" x14ac:dyDescent="0.35">
      <c r="A41" s="45"/>
      <c r="B41" s="129">
        <v>0</v>
      </c>
      <c r="C41" s="130">
        <v>0</v>
      </c>
      <c r="D41" s="131">
        <v>0</v>
      </c>
      <c r="E41" s="10"/>
    </row>
    <row r="42" spans="1:24" x14ac:dyDescent="0.35">
      <c r="A42" s="45" t="s">
        <v>116</v>
      </c>
      <c r="B42" s="129" t="s">
        <v>117</v>
      </c>
      <c r="C42" s="130" t="s">
        <v>118</v>
      </c>
      <c r="D42" s="131" t="s">
        <v>119</v>
      </c>
      <c r="E42" s="10"/>
    </row>
    <row r="43" spans="1:24" ht="16" thickBot="1" x14ac:dyDescent="0.4">
      <c r="A43" s="1"/>
      <c r="B43" s="1"/>
      <c r="C43" s="1"/>
      <c r="D43" s="10"/>
      <c r="E43" s="10"/>
    </row>
    <row r="44" spans="1:24" x14ac:dyDescent="0.35">
      <c r="A44" s="116" t="s">
        <v>20</v>
      </c>
      <c r="B44" s="1"/>
      <c r="C44" s="1"/>
      <c r="D44" s="10"/>
      <c r="E44" s="10"/>
    </row>
    <row r="45" spans="1:24" x14ac:dyDescent="0.35">
      <c r="A45" s="117" t="s">
        <v>57</v>
      </c>
      <c r="B45" s="1"/>
      <c r="C45" s="1"/>
      <c r="D45" s="10"/>
      <c r="E45" s="10"/>
    </row>
    <row r="46" spans="1:24" ht="16" thickBot="1" x14ac:dyDescent="0.4">
      <c r="A46" s="118" t="s">
        <v>58</v>
      </c>
      <c r="B46" s="1"/>
      <c r="C46" s="1"/>
      <c r="D46" s="10"/>
      <c r="E46" s="10"/>
    </row>
    <row r="47" spans="1:24" x14ac:dyDescent="0.35">
      <c r="A47" s="1"/>
      <c r="B47" s="1"/>
      <c r="C47" s="1"/>
      <c r="D47" s="10"/>
      <c r="E47" s="10"/>
    </row>
    <row r="48" spans="1:24" ht="75" customHeight="1" x14ac:dyDescent="0.35">
      <c r="A48" s="251" t="s">
        <v>123</v>
      </c>
      <c r="B48" s="252" t="s">
        <v>28</v>
      </c>
      <c r="C48" s="252" t="s">
        <v>30</v>
      </c>
      <c r="D48" s="252" t="s">
        <v>31</v>
      </c>
      <c r="E48" s="10"/>
    </row>
    <row r="49" spans="1:13" x14ac:dyDescent="0.35">
      <c r="A49" s="255" t="s">
        <v>168</v>
      </c>
      <c r="B49" s="254">
        <v>17</v>
      </c>
      <c r="C49" s="254">
        <v>19.02</v>
      </c>
      <c r="D49" s="254">
        <v>23.19</v>
      </c>
      <c r="E49" s="10"/>
    </row>
    <row r="50" spans="1:13" x14ac:dyDescent="0.35">
      <c r="A50" s="253" t="s">
        <v>62</v>
      </c>
      <c r="B50" s="254">
        <v>16.16</v>
      </c>
      <c r="C50" s="254">
        <v>18.48</v>
      </c>
      <c r="D50" s="254">
        <v>22.15</v>
      </c>
      <c r="E50" s="10"/>
    </row>
    <row r="51" spans="1:13" x14ac:dyDescent="0.35">
      <c r="A51" s="253" t="s">
        <v>63</v>
      </c>
      <c r="B51" s="254">
        <v>17.03</v>
      </c>
      <c r="C51" s="254">
        <v>19.75</v>
      </c>
      <c r="D51" s="254">
        <v>23.28</v>
      </c>
      <c r="E51" s="10"/>
    </row>
    <row r="52" spans="1:13" x14ac:dyDescent="0.35">
      <c r="A52" s="253" t="s">
        <v>64</v>
      </c>
      <c r="B52" s="254">
        <v>17.75</v>
      </c>
      <c r="C52" s="254">
        <v>18.600000000000001</v>
      </c>
      <c r="D52" s="254">
        <v>23.89</v>
      </c>
      <c r="E52" s="10"/>
    </row>
    <row r="53" spans="1:13" ht="26" x14ac:dyDescent="0.35">
      <c r="A53" s="248" t="s">
        <v>70</v>
      </c>
      <c r="B53" s="249" t="s">
        <v>68</v>
      </c>
      <c r="C53" s="249" t="s">
        <v>69</v>
      </c>
      <c r="D53" s="250" t="s">
        <v>5</v>
      </c>
      <c r="E53" s="10"/>
    </row>
    <row r="54" spans="1:13" x14ac:dyDescent="0.35">
      <c r="A54" s="61" t="s">
        <v>23</v>
      </c>
      <c r="B54" s="62">
        <v>0</v>
      </c>
      <c r="C54" s="62">
        <v>0</v>
      </c>
      <c r="D54" s="63">
        <v>0.84509999999999996</v>
      </c>
      <c r="E54" s="10"/>
    </row>
    <row r="55" spans="1:13" x14ac:dyDescent="0.35">
      <c r="A55" s="61" t="s">
        <v>25</v>
      </c>
      <c r="B55" s="62">
        <v>0</v>
      </c>
      <c r="C55" s="62">
        <v>0</v>
      </c>
      <c r="D55" s="63">
        <v>0.84509999999999996</v>
      </c>
      <c r="E55" s="10"/>
    </row>
    <row r="56" spans="1:13" x14ac:dyDescent="0.35">
      <c r="A56" s="61" t="s">
        <v>27</v>
      </c>
      <c r="B56" s="62">
        <v>0</v>
      </c>
      <c r="C56" s="62">
        <v>0</v>
      </c>
      <c r="D56" s="63">
        <v>0.84509999999999996</v>
      </c>
      <c r="E56" s="10"/>
    </row>
    <row r="57" spans="1:13" x14ac:dyDescent="0.35">
      <c r="A57" s="61" t="s">
        <v>14</v>
      </c>
      <c r="B57" s="62">
        <v>120</v>
      </c>
      <c r="C57" s="62">
        <v>25</v>
      </c>
      <c r="D57" s="63">
        <v>0.84509999999999996</v>
      </c>
      <c r="E57" s="10"/>
    </row>
    <row r="58" spans="1:13" x14ac:dyDescent="0.35">
      <c r="A58" s="61" t="s">
        <v>13</v>
      </c>
      <c r="B58" s="62">
        <v>120</v>
      </c>
      <c r="C58" s="62">
        <v>25</v>
      </c>
      <c r="D58" s="63">
        <v>0.84509999999999996</v>
      </c>
      <c r="E58" s="10"/>
    </row>
    <row r="59" spans="1:13" x14ac:dyDescent="0.35">
      <c r="A59" s="61" t="s">
        <v>12</v>
      </c>
      <c r="B59" s="62">
        <v>120</v>
      </c>
      <c r="C59" s="62">
        <v>25</v>
      </c>
      <c r="D59" s="63">
        <v>0.84509999999999996</v>
      </c>
      <c r="E59" s="10"/>
    </row>
    <row r="60" spans="1:13" x14ac:dyDescent="0.35">
      <c r="A60" s="61" t="s">
        <v>33</v>
      </c>
      <c r="B60" s="62">
        <v>120</v>
      </c>
      <c r="C60" s="62">
        <v>25</v>
      </c>
      <c r="D60" s="63">
        <v>0.84509999999999996</v>
      </c>
      <c r="E60" s="10"/>
    </row>
    <row r="61" spans="1:13" ht="16" thickBot="1" x14ac:dyDescent="0.4">
      <c r="A61" s="64" t="s">
        <v>35</v>
      </c>
      <c r="B61" s="65">
        <v>120</v>
      </c>
      <c r="C61" s="65">
        <v>25</v>
      </c>
      <c r="D61" s="66">
        <v>0.70279999999999998</v>
      </c>
    </row>
    <row r="62" spans="1:13" ht="16" thickBot="1" x14ac:dyDescent="0.4">
      <c r="A62" s="2"/>
      <c r="B62" s="2"/>
      <c r="C62" s="2"/>
    </row>
    <row r="63" spans="1:13" x14ac:dyDescent="0.35">
      <c r="A63" s="67" t="s">
        <v>6</v>
      </c>
      <c r="B63" s="68">
        <v>1</v>
      </c>
      <c r="C63" s="68">
        <v>2</v>
      </c>
      <c r="D63" s="68">
        <v>3</v>
      </c>
      <c r="E63" s="68">
        <v>4</v>
      </c>
      <c r="F63" s="68">
        <v>5</v>
      </c>
      <c r="G63" s="69">
        <v>6</v>
      </c>
    </row>
    <row r="64" spans="1:13" x14ac:dyDescent="0.35">
      <c r="A64" s="70" t="s">
        <v>35</v>
      </c>
      <c r="B64" s="71"/>
      <c r="C64" s="123">
        <v>3373.96</v>
      </c>
      <c r="D64" s="123">
        <v>3545.85</v>
      </c>
      <c r="E64" s="123">
        <v>3660.42</v>
      </c>
      <c r="F64" s="123">
        <v>3880.82</v>
      </c>
      <c r="G64" s="124">
        <v>3973.77</v>
      </c>
      <c r="I64" s="42"/>
      <c r="J64" s="42"/>
      <c r="K64" s="42"/>
      <c r="L64" s="42"/>
      <c r="M64" s="42"/>
    </row>
    <row r="65" spans="1:13" x14ac:dyDescent="0.35">
      <c r="A65" s="70" t="s">
        <v>33</v>
      </c>
      <c r="B65" s="71"/>
      <c r="C65" s="123">
        <v>3108.44</v>
      </c>
      <c r="D65" s="123">
        <v>3257.43</v>
      </c>
      <c r="E65" s="123">
        <v>3448.44</v>
      </c>
      <c r="F65" s="123">
        <v>3602.71</v>
      </c>
      <c r="G65" s="124">
        <v>3818.5</v>
      </c>
      <c r="I65" s="42"/>
      <c r="J65" s="42"/>
      <c r="K65" s="42"/>
      <c r="L65" s="42"/>
      <c r="M65" s="42"/>
    </row>
    <row r="66" spans="1:13" x14ac:dyDescent="0.35">
      <c r="A66" s="70" t="s">
        <v>12</v>
      </c>
      <c r="B66" s="71"/>
      <c r="C66" s="72">
        <v>2932.41</v>
      </c>
      <c r="D66" s="72">
        <v>3108.44</v>
      </c>
      <c r="E66" s="72">
        <v>3379.29</v>
      </c>
      <c r="F66" s="72">
        <v>3514.69</v>
      </c>
      <c r="G66" s="73">
        <v>3654.17</v>
      </c>
    </row>
    <row r="67" spans="1:13" x14ac:dyDescent="0.35">
      <c r="A67" s="70" t="s">
        <v>13</v>
      </c>
      <c r="B67" s="72">
        <v>2473.4</v>
      </c>
      <c r="C67" s="72">
        <v>2634.68</v>
      </c>
      <c r="D67" s="72">
        <v>2797.02</v>
      </c>
      <c r="E67" s="72">
        <v>3142.31</v>
      </c>
      <c r="F67" s="72">
        <v>3230.33</v>
      </c>
      <c r="G67" s="73">
        <v>3392.79</v>
      </c>
    </row>
    <row r="68" spans="1:13" x14ac:dyDescent="0.35">
      <c r="A68" s="70" t="s">
        <v>14</v>
      </c>
      <c r="B68" s="72">
        <v>2376.3000000000002</v>
      </c>
      <c r="C68" s="72">
        <v>2596.81</v>
      </c>
      <c r="D68" s="72">
        <v>2661.62</v>
      </c>
      <c r="E68" s="72">
        <v>2769.93</v>
      </c>
      <c r="F68" s="72">
        <v>2851.19</v>
      </c>
      <c r="G68" s="73">
        <v>3042.09</v>
      </c>
    </row>
    <row r="69" spans="1:13" x14ac:dyDescent="0.35">
      <c r="A69" s="70" t="s">
        <v>27</v>
      </c>
      <c r="B69" s="119">
        <v>2456.5100000000002</v>
      </c>
      <c r="C69" s="119">
        <v>2637.49</v>
      </c>
      <c r="D69" s="119">
        <v>2789.34</v>
      </c>
      <c r="E69" s="119">
        <v>2883.87</v>
      </c>
      <c r="F69" s="119">
        <v>2978.39</v>
      </c>
      <c r="G69" s="120">
        <v>3033.74</v>
      </c>
    </row>
    <row r="70" spans="1:13" x14ac:dyDescent="0.35">
      <c r="A70" s="70" t="s">
        <v>25</v>
      </c>
      <c r="B70" s="119">
        <v>2418.66</v>
      </c>
      <c r="C70" s="119">
        <v>2613.29</v>
      </c>
      <c r="D70" s="119">
        <v>2660.65</v>
      </c>
      <c r="E70" s="119">
        <v>2768.92</v>
      </c>
      <c r="F70" s="119">
        <v>2850.16</v>
      </c>
      <c r="G70" s="120">
        <v>2914.58</v>
      </c>
    </row>
    <row r="71" spans="1:13" ht="16" thickBot="1" x14ac:dyDescent="0.4">
      <c r="A71" s="74" t="s">
        <v>23</v>
      </c>
      <c r="B71" s="121">
        <v>2242.16</v>
      </c>
      <c r="C71" s="121">
        <v>2439.13</v>
      </c>
      <c r="D71" s="121">
        <v>2486.89</v>
      </c>
      <c r="E71" s="121">
        <v>2555.0500000000002</v>
      </c>
      <c r="F71" s="121">
        <v>2704.86</v>
      </c>
      <c r="G71" s="122">
        <v>2861.58</v>
      </c>
    </row>
    <row r="72" spans="1:13" ht="16" thickBot="1" x14ac:dyDescent="0.4">
      <c r="A72" s="2"/>
      <c r="B72" s="2"/>
      <c r="C72" s="2"/>
    </row>
    <row r="73" spans="1:13" ht="26" x14ac:dyDescent="0.35">
      <c r="A73" s="75" t="s">
        <v>16</v>
      </c>
      <c r="B73" s="76" t="s">
        <v>68</v>
      </c>
      <c r="C73" s="76" t="s">
        <v>69</v>
      </c>
      <c r="D73" s="76" t="s">
        <v>74</v>
      </c>
      <c r="E73" s="77" t="s">
        <v>5</v>
      </c>
      <c r="F73" s="3"/>
      <c r="G73" s="3"/>
    </row>
    <row r="74" spans="1:13" x14ac:dyDescent="0.35">
      <c r="A74" s="11">
        <v>11</v>
      </c>
      <c r="B74" s="78">
        <v>0</v>
      </c>
      <c r="C74" s="78">
        <v>0</v>
      </c>
      <c r="D74" s="78">
        <v>0</v>
      </c>
      <c r="E74" s="79">
        <v>0.77510000000000001</v>
      </c>
      <c r="F74" s="3"/>
      <c r="G74" s="3"/>
    </row>
    <row r="75" spans="1:13" x14ac:dyDescent="0.35">
      <c r="A75" s="11">
        <v>10</v>
      </c>
      <c r="B75" s="78">
        <v>0</v>
      </c>
      <c r="C75" s="78">
        <v>0</v>
      </c>
      <c r="D75" s="78">
        <v>0</v>
      </c>
      <c r="E75" s="79">
        <v>0.77510000000000001</v>
      </c>
      <c r="F75" s="3"/>
      <c r="G75" s="3"/>
    </row>
    <row r="76" spans="1:13" x14ac:dyDescent="0.35">
      <c r="A76" s="11" t="s">
        <v>29</v>
      </c>
      <c r="B76" s="78">
        <v>120</v>
      </c>
      <c r="C76" s="78">
        <v>25</v>
      </c>
      <c r="D76" s="78">
        <v>46.02</v>
      </c>
      <c r="E76" s="79">
        <v>0.86</v>
      </c>
      <c r="F76" s="3"/>
      <c r="G76" s="3"/>
    </row>
    <row r="77" spans="1:13" x14ac:dyDescent="0.35">
      <c r="A77" s="11" t="s">
        <v>13</v>
      </c>
      <c r="B77" s="78">
        <v>120</v>
      </c>
      <c r="C77" s="78">
        <v>25</v>
      </c>
      <c r="D77" s="78">
        <v>46.02</v>
      </c>
      <c r="E77" s="79">
        <v>0.86</v>
      </c>
      <c r="F77" s="3"/>
      <c r="G77" s="3"/>
    </row>
    <row r="78" spans="1:13" x14ac:dyDescent="0.35">
      <c r="A78" s="11" t="s">
        <v>12</v>
      </c>
      <c r="B78" s="78">
        <v>120</v>
      </c>
      <c r="C78" s="78">
        <v>25</v>
      </c>
      <c r="D78" s="78">
        <v>46.02</v>
      </c>
      <c r="E78" s="79">
        <v>0.86</v>
      </c>
      <c r="F78" s="3"/>
      <c r="G78" s="3"/>
    </row>
    <row r="79" spans="1:13" x14ac:dyDescent="0.35">
      <c r="A79" s="11" t="s">
        <v>33</v>
      </c>
      <c r="B79" s="78">
        <v>120</v>
      </c>
      <c r="C79" s="78">
        <v>25</v>
      </c>
      <c r="D79" s="78">
        <v>46.02</v>
      </c>
      <c r="E79" s="79">
        <v>0.86</v>
      </c>
      <c r="F79" s="3"/>
      <c r="G79" s="3"/>
    </row>
    <row r="80" spans="1:13" ht="16" thickBot="1" x14ac:dyDescent="0.4">
      <c r="A80" s="11" t="s">
        <v>35</v>
      </c>
      <c r="B80" s="78">
        <v>120</v>
      </c>
      <c r="C80" s="78">
        <v>25</v>
      </c>
      <c r="D80" s="78">
        <v>46.02</v>
      </c>
      <c r="E80" s="79">
        <v>0.76</v>
      </c>
      <c r="F80" s="3"/>
      <c r="G80" s="3"/>
    </row>
    <row r="81" spans="1:19" x14ac:dyDescent="0.35">
      <c r="A81" s="81"/>
      <c r="B81" s="82"/>
      <c r="C81" s="82"/>
      <c r="D81" s="83"/>
      <c r="E81" s="83"/>
      <c r="F81" s="83"/>
      <c r="G81" s="84"/>
    </row>
    <row r="82" spans="1:19" x14ac:dyDescent="0.35">
      <c r="A82" s="23" t="s">
        <v>16</v>
      </c>
      <c r="B82" s="85">
        <v>1</v>
      </c>
      <c r="C82" s="85">
        <v>2</v>
      </c>
      <c r="D82" s="85">
        <v>3</v>
      </c>
      <c r="E82" s="85">
        <v>4</v>
      </c>
      <c r="F82" s="85">
        <v>5</v>
      </c>
      <c r="G82" s="86">
        <v>6</v>
      </c>
    </row>
    <row r="83" spans="1:19" x14ac:dyDescent="0.35">
      <c r="A83" s="23" t="s">
        <v>35</v>
      </c>
      <c r="B83" s="85"/>
      <c r="C83" s="87">
        <v>3373.96</v>
      </c>
      <c r="D83" s="87">
        <v>3545.85</v>
      </c>
      <c r="E83" s="87">
        <v>3660.42</v>
      </c>
      <c r="F83" s="87">
        <v>3880.82</v>
      </c>
      <c r="G83" s="88">
        <v>3973.77</v>
      </c>
    </row>
    <row r="84" spans="1:19" x14ac:dyDescent="0.35">
      <c r="A84" s="23" t="s">
        <v>33</v>
      </c>
      <c r="B84" s="85"/>
      <c r="C84" s="87">
        <v>3108.44</v>
      </c>
      <c r="D84" s="87">
        <v>3257.43</v>
      </c>
      <c r="E84" s="87">
        <v>3448.44</v>
      </c>
      <c r="F84" s="87">
        <v>3602.71</v>
      </c>
      <c r="G84" s="88">
        <v>3818.5</v>
      </c>
      <c r="N84" s="43"/>
      <c r="O84" s="43"/>
      <c r="P84" s="43"/>
      <c r="Q84" s="43"/>
      <c r="R84" s="43"/>
      <c r="S84" s="43"/>
    </row>
    <row r="85" spans="1:19" x14ac:dyDescent="0.35">
      <c r="A85" s="23" t="s">
        <v>12</v>
      </c>
      <c r="B85" s="85"/>
      <c r="C85" s="89">
        <v>2932.41</v>
      </c>
      <c r="D85" s="89">
        <v>3108.44</v>
      </c>
      <c r="E85" s="89">
        <v>3379.29</v>
      </c>
      <c r="F85" s="89">
        <v>3514.69</v>
      </c>
      <c r="G85" s="90">
        <v>3654.17</v>
      </c>
      <c r="N85" s="43"/>
      <c r="O85" s="43"/>
      <c r="P85" s="43"/>
      <c r="Q85" s="43"/>
      <c r="R85" s="43"/>
      <c r="S85" s="43"/>
    </row>
    <row r="86" spans="1:19" x14ac:dyDescent="0.35">
      <c r="A86" s="23" t="s">
        <v>13</v>
      </c>
      <c r="B86" s="89">
        <v>2473.4</v>
      </c>
      <c r="C86" s="89">
        <v>2634.68</v>
      </c>
      <c r="D86" s="89">
        <v>2797.02</v>
      </c>
      <c r="E86" s="89">
        <v>3142.31</v>
      </c>
      <c r="F86" s="89">
        <v>3230.33</v>
      </c>
      <c r="G86" s="90">
        <v>3392.79</v>
      </c>
    </row>
    <row r="87" spans="1:19" x14ac:dyDescent="0.35">
      <c r="A87" s="23" t="s">
        <v>29</v>
      </c>
      <c r="B87" s="89">
        <v>2407.7199999999998</v>
      </c>
      <c r="C87" s="89">
        <v>2464.7600000000002</v>
      </c>
      <c r="D87" s="89">
        <v>2507.0500000000002</v>
      </c>
      <c r="E87" s="89">
        <v>2538.9699999999998</v>
      </c>
      <c r="F87" s="89">
        <v>2564.94</v>
      </c>
      <c r="G87" s="90">
        <v>2603.89</v>
      </c>
    </row>
    <row r="88" spans="1:19" x14ac:dyDescent="0.35">
      <c r="A88" s="23">
        <v>10</v>
      </c>
      <c r="B88" s="78">
        <v>2209.31</v>
      </c>
      <c r="C88" s="78">
        <v>2250.66</v>
      </c>
      <c r="D88" s="78">
        <v>2292.04</v>
      </c>
      <c r="E88" s="78">
        <v>2329.77</v>
      </c>
      <c r="F88" s="78">
        <v>2363.9</v>
      </c>
      <c r="G88" s="91">
        <v>2398.0300000000002</v>
      </c>
    </row>
    <row r="89" spans="1:19" ht="16" thickBot="1" x14ac:dyDescent="0.4">
      <c r="A89" s="26">
        <v>11</v>
      </c>
      <c r="B89" s="80">
        <v>2073.34</v>
      </c>
      <c r="C89" s="80">
        <v>2124.81</v>
      </c>
      <c r="D89" s="80">
        <v>2157.1799999999998</v>
      </c>
      <c r="E89" s="80">
        <v>2187.3200000000002</v>
      </c>
      <c r="F89" s="80">
        <v>2207.5</v>
      </c>
      <c r="G89" s="92">
        <v>2232.71</v>
      </c>
    </row>
    <row r="90" spans="1:19" ht="16" thickBot="1" x14ac:dyDescent="0.4"/>
    <row r="91" spans="1:19" ht="26" x14ac:dyDescent="0.35">
      <c r="A91" s="93" t="s">
        <v>18</v>
      </c>
      <c r="B91" s="94" t="s">
        <v>68</v>
      </c>
      <c r="C91" s="94" t="s">
        <v>5</v>
      </c>
      <c r="D91" s="95"/>
      <c r="E91" s="10"/>
    </row>
    <row r="92" spans="1:19" x14ac:dyDescent="0.35">
      <c r="A92" s="96" t="s">
        <v>23</v>
      </c>
      <c r="B92" s="97">
        <v>0</v>
      </c>
      <c r="C92" s="98">
        <v>0.9</v>
      </c>
      <c r="D92" s="99"/>
      <c r="E92" s="10"/>
    </row>
    <row r="93" spans="1:19" x14ac:dyDescent="0.35">
      <c r="A93" s="96" t="s">
        <v>25</v>
      </c>
      <c r="B93" s="97">
        <v>0</v>
      </c>
      <c r="C93" s="98">
        <v>0.9</v>
      </c>
      <c r="D93" s="99"/>
      <c r="E93" s="10"/>
    </row>
    <row r="94" spans="1:19" x14ac:dyDescent="0.35">
      <c r="A94" s="96" t="s">
        <v>27</v>
      </c>
      <c r="B94" s="97">
        <v>0</v>
      </c>
      <c r="C94" s="98">
        <v>0.9</v>
      </c>
      <c r="D94" s="99"/>
      <c r="E94" s="10"/>
    </row>
    <row r="95" spans="1:19" x14ac:dyDescent="0.35">
      <c r="A95" s="96" t="s">
        <v>14</v>
      </c>
      <c r="B95" s="97">
        <v>0</v>
      </c>
      <c r="C95" s="98">
        <v>0.9</v>
      </c>
      <c r="D95" s="99"/>
      <c r="E95" s="10"/>
    </row>
    <row r="96" spans="1:19" x14ac:dyDescent="0.35">
      <c r="A96" s="96" t="s">
        <v>13</v>
      </c>
      <c r="B96" s="97">
        <v>0</v>
      </c>
      <c r="C96" s="98">
        <v>0.9</v>
      </c>
      <c r="D96" s="99"/>
      <c r="E96" s="10"/>
    </row>
    <row r="97" spans="1:7" x14ac:dyDescent="0.35">
      <c r="A97" s="96" t="s">
        <v>12</v>
      </c>
      <c r="B97" s="97">
        <v>150</v>
      </c>
      <c r="C97" s="98">
        <v>0.9</v>
      </c>
      <c r="D97" s="99"/>
      <c r="E97" s="10"/>
    </row>
    <row r="98" spans="1:7" x14ac:dyDescent="0.35">
      <c r="A98" s="96" t="s">
        <v>33</v>
      </c>
      <c r="B98" s="97">
        <v>150</v>
      </c>
      <c r="C98" s="98">
        <v>0.9</v>
      </c>
      <c r="D98" s="99"/>
      <c r="E98" s="10"/>
    </row>
    <row r="99" spans="1:7" ht="16" thickBot="1" x14ac:dyDescent="0.4">
      <c r="A99" s="100" t="s">
        <v>35</v>
      </c>
      <c r="B99" s="101">
        <v>150</v>
      </c>
      <c r="C99" s="102">
        <v>0.8</v>
      </c>
      <c r="D99" s="103"/>
    </row>
    <row r="100" spans="1:7" ht="16" thickBot="1" x14ac:dyDescent="0.4">
      <c r="A100" s="2"/>
      <c r="B100" s="2"/>
      <c r="C100" s="2"/>
    </row>
    <row r="101" spans="1:7" x14ac:dyDescent="0.35">
      <c r="A101" s="104" t="s">
        <v>18</v>
      </c>
      <c r="B101" s="105">
        <v>1</v>
      </c>
      <c r="C101" s="105">
        <v>2</v>
      </c>
      <c r="D101" s="105">
        <v>3</v>
      </c>
      <c r="E101" s="105">
        <v>4</v>
      </c>
      <c r="F101" s="105">
        <v>5</v>
      </c>
      <c r="G101" s="106">
        <v>6</v>
      </c>
    </row>
    <row r="102" spans="1:7" x14ac:dyDescent="0.35">
      <c r="A102" s="107" t="s">
        <v>35</v>
      </c>
      <c r="B102" s="108"/>
      <c r="C102" s="125">
        <v>3368.12</v>
      </c>
      <c r="D102" s="125">
        <v>3541.1</v>
      </c>
      <c r="E102" s="125">
        <v>3659.2</v>
      </c>
      <c r="F102" s="125">
        <v>3881.09</v>
      </c>
      <c r="G102" s="126">
        <v>3974.04</v>
      </c>
    </row>
    <row r="103" spans="1:7" x14ac:dyDescent="0.35">
      <c r="A103" s="107" t="s">
        <v>33</v>
      </c>
      <c r="B103" s="108"/>
      <c r="C103" s="125">
        <v>3098.32</v>
      </c>
      <c r="D103" s="125">
        <v>3248.17</v>
      </c>
      <c r="E103" s="125">
        <v>3440.78</v>
      </c>
      <c r="F103" s="125">
        <v>3600.64</v>
      </c>
      <c r="G103" s="126">
        <v>3818.74</v>
      </c>
    </row>
    <row r="104" spans="1:7" x14ac:dyDescent="0.35">
      <c r="A104" s="107" t="s">
        <v>12</v>
      </c>
      <c r="B104" s="108"/>
      <c r="C104" s="109">
        <v>2922.92</v>
      </c>
      <c r="D104" s="109">
        <v>3098.32</v>
      </c>
      <c r="E104" s="109">
        <v>3371.78</v>
      </c>
      <c r="F104" s="109">
        <v>3510.03</v>
      </c>
      <c r="G104" s="110">
        <v>3653.6</v>
      </c>
    </row>
    <row r="105" spans="1:7" x14ac:dyDescent="0.35">
      <c r="A105" s="107" t="s">
        <v>13</v>
      </c>
      <c r="B105" s="109">
        <v>2453.33</v>
      </c>
      <c r="C105" s="109">
        <v>2626.21</v>
      </c>
      <c r="D105" s="109">
        <v>2787.97</v>
      </c>
      <c r="E105" s="109">
        <v>3132.08</v>
      </c>
      <c r="F105" s="109">
        <v>3220.69</v>
      </c>
      <c r="G105" s="110">
        <v>3385.48</v>
      </c>
    </row>
    <row r="106" spans="1:7" x14ac:dyDescent="0.35">
      <c r="A106" s="107" t="s">
        <v>14</v>
      </c>
      <c r="B106" s="109">
        <v>2368.7199999999998</v>
      </c>
      <c r="C106" s="109">
        <v>2588.4699999999998</v>
      </c>
      <c r="D106" s="109">
        <v>2653.05</v>
      </c>
      <c r="E106" s="109">
        <v>2760.99</v>
      </c>
      <c r="F106" s="109">
        <v>2841.96</v>
      </c>
      <c r="G106" s="110">
        <v>3032.21</v>
      </c>
    </row>
    <row r="107" spans="1:7" x14ac:dyDescent="0.35">
      <c r="A107" s="107" t="s">
        <v>27</v>
      </c>
      <c r="B107" s="97">
        <v>2411.0300000000002</v>
      </c>
      <c r="C107" s="97">
        <v>2605</v>
      </c>
      <c r="D107" s="97">
        <v>2759.45</v>
      </c>
      <c r="E107" s="97">
        <v>2994.2</v>
      </c>
      <c r="F107" s="97">
        <v>3112.65</v>
      </c>
      <c r="G107" s="127">
        <v>3173.95</v>
      </c>
    </row>
    <row r="108" spans="1:7" x14ac:dyDescent="0.35">
      <c r="A108" s="107" t="s">
        <v>25</v>
      </c>
      <c r="B108" s="97">
        <v>2411.0300000000002</v>
      </c>
      <c r="C108" s="97">
        <v>2605</v>
      </c>
      <c r="D108" s="97">
        <v>2652.18</v>
      </c>
      <c r="E108" s="97">
        <v>2760.08</v>
      </c>
      <c r="F108" s="97">
        <v>2841.02</v>
      </c>
      <c r="G108" s="127">
        <v>2915.21</v>
      </c>
    </row>
    <row r="109" spans="1:7" ht="16" thickBot="1" x14ac:dyDescent="0.4">
      <c r="A109" s="111" t="s">
        <v>23</v>
      </c>
      <c r="B109" s="101">
        <v>2235.16</v>
      </c>
      <c r="C109" s="101">
        <v>2431.4499999999998</v>
      </c>
      <c r="D109" s="101">
        <v>2479.02</v>
      </c>
      <c r="E109" s="101">
        <v>2546.9299999999998</v>
      </c>
      <c r="F109" s="101">
        <v>2696.25</v>
      </c>
      <c r="G109" s="128">
        <v>2852.42</v>
      </c>
    </row>
    <row r="110" spans="1:7" ht="16" thickBot="1" x14ac:dyDescent="0.4"/>
    <row r="111" spans="1:7" x14ac:dyDescent="0.35">
      <c r="A111" s="104" t="s">
        <v>82</v>
      </c>
      <c r="B111" s="112"/>
    </row>
    <row r="112" spans="1:7" x14ac:dyDescent="0.35">
      <c r="A112" s="107" t="s">
        <v>7</v>
      </c>
      <c r="B112" s="113"/>
    </row>
    <row r="113" spans="1:2" x14ac:dyDescent="0.35">
      <c r="A113" s="107" t="s">
        <v>81</v>
      </c>
      <c r="B113" s="114">
        <v>82.74</v>
      </c>
    </row>
    <row r="114" spans="1:2" x14ac:dyDescent="0.35">
      <c r="A114" s="107" t="s">
        <v>80</v>
      </c>
      <c r="B114" s="114">
        <v>82.74</v>
      </c>
    </row>
    <row r="115" spans="1:2" x14ac:dyDescent="0.35">
      <c r="A115" s="107" t="s">
        <v>76</v>
      </c>
      <c r="B115" s="114">
        <v>82.74</v>
      </c>
    </row>
    <row r="116" spans="1:2" x14ac:dyDescent="0.35">
      <c r="A116" s="107" t="s">
        <v>79</v>
      </c>
      <c r="B116" s="114">
        <v>82.74</v>
      </c>
    </row>
    <row r="117" spans="1:2" x14ac:dyDescent="0.35">
      <c r="A117" s="107" t="s">
        <v>75</v>
      </c>
      <c r="B117" s="114">
        <v>129.29</v>
      </c>
    </row>
    <row r="118" spans="1:2" x14ac:dyDescent="0.35">
      <c r="A118" s="107" t="s">
        <v>77</v>
      </c>
      <c r="B118" s="114">
        <v>82.74</v>
      </c>
    </row>
    <row r="119" spans="1:2" ht="16" thickBot="1" x14ac:dyDescent="0.4">
      <c r="A119" s="111" t="s">
        <v>78</v>
      </c>
      <c r="B119" s="115">
        <v>82.74</v>
      </c>
    </row>
  </sheetData>
  <sortState ref="A113:A119">
    <sortCondition ref="A113:A119"/>
  </sortState>
  <mergeCells count="3">
    <mergeCell ref="A11:A12"/>
    <mergeCell ref="B11:H11"/>
    <mergeCell ref="Q11:X11"/>
  </mergeCells>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0) Legende</vt:lpstr>
      <vt:lpstr>1) Dateneingabe</vt:lpstr>
      <vt:lpstr>2a) AVR Caritas</vt:lpstr>
      <vt:lpstr>2b) TVÖD</vt:lpstr>
      <vt:lpstr>2c) DRK</vt:lpstr>
      <vt:lpstr>2d) betriebliches Entgeltniveau</vt:lpstr>
      <vt:lpstr>3) Vergleichsübersicht</vt:lpstr>
      <vt:lpstr>Versionsübersicht</vt:lpstr>
      <vt:lpstr>Datenquelle</vt:lpstr>
      <vt:lpstr>ToDo</vt:lpstr>
      <vt:lpstr>'1) Dateneingabe'!Druckbereich</vt:lpstr>
      <vt:lpstr>'2a) AVR Caritas'!Druckbereich</vt:lpstr>
      <vt:lpstr>'2b) TVÖD'!Druckbereich</vt:lpstr>
      <vt:lpstr>'2c) DRK'!Druckbereich</vt:lpstr>
      <vt:lpstr>'2d) betriebliches Entgeltniveau'!Druckbereich</vt:lpstr>
      <vt:lpstr>'3) Vergleichsübersicht'!Druckbereich</vt:lpstr>
    </vt:vector>
  </TitlesOfParts>
  <Manager/>
  <Company>DBfK Nordwest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DBfK-Tool zur Tariftreue</dc:title>
  <dc:subject/>
  <dc:creator>Bertram Grabert-Naß</dc:creator>
  <cp:keywords/>
  <dc:description/>
  <cp:lastModifiedBy>Karin Deseive</cp:lastModifiedBy>
  <cp:lastPrinted>2022-03-02T14:26:45Z</cp:lastPrinted>
  <dcterms:created xsi:type="dcterms:W3CDTF">2022-02-16T20:31:24Z</dcterms:created>
  <dcterms:modified xsi:type="dcterms:W3CDTF">2022-03-04T15:35:26Z</dcterms:modified>
  <cp:category/>
</cp:coreProperties>
</file>